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佐藤　洋介\Desktop\助成reformメモ\予算書\"/>
    </mc:Choice>
  </mc:AlternateContent>
  <xr:revisionPtr revIDLastSave="0" documentId="13_ncr:1_{F46E9919-E5D7-4516-96C1-1D12A19E0F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 Sheet" sheetId="1" r:id="rId1"/>
    <sheet name="【example】Budget Sheet" sheetId="5" r:id="rId2"/>
  </sheets>
  <definedNames>
    <definedName name="_xlnm.Print_Area" localSheetId="1">'【example】Budget Sheet'!$A$1:$O$52</definedName>
    <definedName name="_xlnm.Print_Area" localSheetId="0">'Budget Sheet'!$A$1:$O$113</definedName>
    <definedName name="_xlnm.Print_Titles" localSheetId="0">'Budget Sheet'!$1:$7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6" i="1" l="1"/>
  <c r="M102" i="1"/>
  <c r="L102" i="1"/>
  <c r="K102" i="1"/>
  <c r="M100" i="1"/>
  <c r="L100" i="1"/>
  <c r="K100" i="1"/>
  <c r="M91" i="1"/>
  <c r="L91" i="1"/>
  <c r="K91" i="1"/>
  <c r="M69" i="1"/>
  <c r="L69" i="1"/>
  <c r="K69" i="1"/>
  <c r="M47" i="1"/>
  <c r="L47" i="1"/>
  <c r="K47" i="1"/>
  <c r="M28" i="1"/>
  <c r="L28" i="1"/>
  <c r="K28" i="1"/>
  <c r="M9" i="1"/>
  <c r="L9" i="1"/>
  <c r="K9" i="1"/>
  <c r="O93" i="1"/>
  <c r="O92" i="1"/>
  <c r="O99" i="1"/>
  <c r="O98" i="1"/>
  <c r="O97" i="1"/>
  <c r="O96" i="1"/>
  <c r="O95" i="1"/>
  <c r="O94" i="1"/>
  <c r="O83" i="1" a="1"/>
  <c r="O83" i="1" s="1"/>
  <c r="K46" i="5"/>
  <c r="K45" i="5"/>
  <c r="M40" i="5"/>
  <c r="L40" i="5"/>
  <c r="K40" i="5"/>
  <c r="K21" i="5"/>
  <c r="K22" i="5"/>
  <c r="K19" i="5"/>
  <c r="K20" i="5"/>
  <c r="K34" i="5"/>
  <c r="K28" i="5"/>
  <c r="K9" i="5"/>
  <c r="F27" i="1"/>
  <c r="I27" i="1"/>
  <c r="K27" i="1"/>
  <c r="L27" i="1"/>
  <c r="O27" i="1" a="1"/>
  <c r="O27" i="1" s="1"/>
  <c r="H70" i="1" a="1"/>
  <c r="H70" i="1" s="1"/>
  <c r="F90" i="1" a="1"/>
  <c r="F90" i="1" s="1"/>
  <c r="F89" i="1" a="1"/>
  <c r="F89" i="1" s="1"/>
  <c r="F88" i="1" a="1"/>
  <c r="F88" i="1" s="1"/>
  <c r="F87" i="1" a="1"/>
  <c r="F87" i="1" s="1"/>
  <c r="F86" i="1" a="1"/>
  <c r="F86" i="1" s="1"/>
  <c r="F85" i="1" a="1"/>
  <c r="F85" i="1" s="1"/>
  <c r="F84" i="1" a="1"/>
  <c r="F84" i="1" s="1"/>
  <c r="F83" i="1" a="1"/>
  <c r="F83" i="1" s="1"/>
  <c r="F82" i="1" a="1"/>
  <c r="F82" i="1" s="1"/>
  <c r="F81" i="1" a="1"/>
  <c r="F81" i="1" s="1"/>
  <c r="F80" i="1" a="1"/>
  <c r="F80" i="1" s="1"/>
  <c r="F79" i="1" a="1"/>
  <c r="F79" i="1" s="1"/>
  <c r="F78" i="1" a="1"/>
  <c r="F78" i="1" s="1"/>
  <c r="F77" i="1" a="1"/>
  <c r="F77" i="1" s="1"/>
  <c r="F76" i="1" a="1"/>
  <c r="F76" i="1" s="1"/>
  <c r="F75" i="1" a="1"/>
  <c r="F75" i="1" s="1"/>
  <c r="F74" i="1" a="1"/>
  <c r="F74" i="1" s="1"/>
  <c r="F73" i="1" a="1"/>
  <c r="F73" i="1" s="1"/>
  <c r="F72" i="1" a="1"/>
  <c r="F72" i="1" s="1"/>
  <c r="F71" i="1" a="1"/>
  <c r="F71" i="1" s="1"/>
  <c r="F70" i="1" a="1"/>
  <c r="F70" i="1" s="1"/>
  <c r="I70" i="1" a="1"/>
  <c r="I70" i="1" s="1"/>
  <c r="K84" i="1"/>
  <c r="I90" i="1" a="1"/>
  <c r="I90" i="1" s="1"/>
  <c r="I89" i="1" a="1"/>
  <c r="I89" i="1" s="1"/>
  <c r="I88" i="1" a="1"/>
  <c r="I88" i="1" s="1"/>
  <c r="I87" i="1" a="1"/>
  <c r="I87" i="1" s="1"/>
  <c r="I86" i="1" a="1"/>
  <c r="I86" i="1" s="1"/>
  <c r="I85" i="1" a="1"/>
  <c r="I85" i="1" s="1"/>
  <c r="I84" i="1" a="1"/>
  <c r="I84" i="1" s="1"/>
  <c r="I83" i="1" a="1"/>
  <c r="I83" i="1" s="1"/>
  <c r="I82" i="1" a="1"/>
  <c r="I82" i="1" s="1"/>
  <c r="I81" i="1" a="1"/>
  <c r="I81" i="1" s="1"/>
  <c r="I80" i="1" a="1"/>
  <c r="I80" i="1" s="1"/>
  <c r="I79" i="1" a="1"/>
  <c r="I79" i="1" s="1"/>
  <c r="I78" i="1" a="1"/>
  <c r="I78" i="1" s="1"/>
  <c r="I77" i="1" a="1"/>
  <c r="I77" i="1" s="1"/>
  <c r="I76" i="1" a="1"/>
  <c r="I76" i="1" s="1"/>
  <c r="I75" i="1" a="1"/>
  <c r="I75" i="1" s="1"/>
  <c r="I74" i="1" a="1"/>
  <c r="I74" i="1" s="1"/>
  <c r="I73" i="1" a="1"/>
  <c r="I73" i="1" s="1"/>
  <c r="I72" i="1" a="1"/>
  <c r="I72" i="1" s="1"/>
  <c r="I71" i="1" a="1"/>
  <c r="I71" i="1" s="1"/>
  <c r="H90" i="1" a="1"/>
  <c r="H90" i="1" s="1"/>
  <c r="H89" i="1" a="1"/>
  <c r="H89" i="1" s="1"/>
  <c r="H88" i="1" a="1"/>
  <c r="H88" i="1" s="1"/>
  <c r="H87" i="1" a="1"/>
  <c r="H87" i="1" s="1"/>
  <c r="H86" i="1" a="1"/>
  <c r="H86" i="1" s="1"/>
  <c r="H85" i="1" a="1"/>
  <c r="H85" i="1" s="1"/>
  <c r="H84" i="1" a="1"/>
  <c r="H84" i="1" s="1"/>
  <c r="H83" i="1" a="1"/>
  <c r="H83" i="1" s="1"/>
  <c r="H82" i="1" a="1"/>
  <c r="H82" i="1" s="1"/>
  <c r="H81" i="1" a="1"/>
  <c r="H81" i="1" s="1"/>
  <c r="H80" i="1" a="1"/>
  <c r="H80" i="1" s="1"/>
  <c r="H79" i="1" a="1"/>
  <c r="H79" i="1" s="1"/>
  <c r="H78" i="1" a="1"/>
  <c r="H78" i="1" s="1"/>
  <c r="H77" i="1" a="1"/>
  <c r="H77" i="1" s="1"/>
  <c r="H76" i="1" a="1"/>
  <c r="H76" i="1" s="1"/>
  <c r="H75" i="1" a="1"/>
  <c r="H75" i="1" s="1"/>
  <c r="H74" i="1" a="1"/>
  <c r="H74" i="1" s="1"/>
  <c r="H73" i="1" a="1"/>
  <c r="H73" i="1" s="1"/>
  <c r="H72" i="1" a="1"/>
  <c r="H72" i="1" s="1"/>
  <c r="H71" i="1" a="1"/>
  <c r="H71" i="1" s="1"/>
  <c r="K38" i="5"/>
  <c r="L38" i="5"/>
  <c r="F36" i="5" a="1"/>
  <c r="F36" i="5" s="1"/>
  <c r="F35" i="5" a="1"/>
  <c r="F35" i="5" s="1"/>
  <c r="I35" i="5" a="1"/>
  <c r="I35" i="5" s="1"/>
  <c r="I36" i="5" a="1"/>
  <c r="I36" i="5" s="1"/>
  <c r="I33" i="5" a="1"/>
  <c r="I33" i="5" s="1"/>
  <c r="I32" i="5" a="1"/>
  <c r="I32" i="5" s="1"/>
  <c r="I31" i="5" a="1"/>
  <c r="I31" i="5" s="1"/>
  <c r="I30" i="5" a="1"/>
  <c r="I30" i="5" s="1"/>
  <c r="I29" i="5" a="1"/>
  <c r="I29" i="5" s="1"/>
  <c r="I68" i="1" a="1"/>
  <c r="I68" i="1" s="1"/>
  <c r="I67" i="1" a="1"/>
  <c r="I67" i="1" s="1"/>
  <c r="I66" i="1" a="1"/>
  <c r="I66" i="1" s="1"/>
  <c r="I65" i="1" a="1"/>
  <c r="I65" i="1" s="1"/>
  <c r="I64" i="1" a="1"/>
  <c r="I64" i="1" s="1"/>
  <c r="I63" i="1" a="1"/>
  <c r="I63" i="1" s="1"/>
  <c r="I62" i="1" a="1"/>
  <c r="I62" i="1" s="1"/>
  <c r="I61" i="1" a="1"/>
  <c r="I61" i="1" s="1"/>
  <c r="I60" i="1" a="1"/>
  <c r="I60" i="1" s="1"/>
  <c r="I59" i="1" a="1"/>
  <c r="I59" i="1" s="1"/>
  <c r="I58" i="1" a="1"/>
  <c r="I58" i="1" s="1"/>
  <c r="I57" i="1" a="1"/>
  <c r="I57" i="1" s="1"/>
  <c r="I56" i="1" a="1"/>
  <c r="I56" i="1" s="1"/>
  <c r="I55" i="1" a="1"/>
  <c r="I55" i="1" s="1"/>
  <c r="I54" i="1" a="1"/>
  <c r="I54" i="1" s="1"/>
  <c r="I53" i="1" a="1"/>
  <c r="I53" i="1" s="1"/>
  <c r="I52" i="1" a="1"/>
  <c r="I52" i="1" s="1"/>
  <c r="I51" i="1" a="1"/>
  <c r="I51" i="1" s="1"/>
  <c r="I50" i="1" a="1"/>
  <c r="I50" i="1" s="1"/>
  <c r="I49" i="1" a="1"/>
  <c r="I49" i="1" s="1"/>
  <c r="I48" i="1" a="1"/>
  <c r="I48" i="1" s="1"/>
  <c r="I35" i="1" a="1"/>
  <c r="I35" i="1" s="1"/>
  <c r="L20" i="5"/>
  <c r="O10" i="5" a="1"/>
  <c r="O10" i="5" s="1"/>
  <c r="L37" i="5"/>
  <c r="K37" i="5"/>
  <c r="O36" i="5" a="1"/>
  <c r="O36" i="5" s="1"/>
  <c r="L36" i="5"/>
  <c r="K36" i="5"/>
  <c r="O35" i="5" a="1"/>
  <c r="O35" i="5" s="1"/>
  <c r="L35" i="5"/>
  <c r="K35" i="5"/>
  <c r="O33" i="5" a="1"/>
  <c r="O33" i="5" s="1"/>
  <c r="L33" i="5"/>
  <c r="K33" i="5"/>
  <c r="F33" i="5" a="1"/>
  <c r="F33" i="5" s="1"/>
  <c r="O32" i="5" a="1"/>
  <c r="O32" i="5" s="1"/>
  <c r="L32" i="5"/>
  <c r="K32" i="5"/>
  <c r="F32" i="5" a="1"/>
  <c r="F32" i="5" s="1"/>
  <c r="O31" i="5" a="1"/>
  <c r="O31" i="5" s="1"/>
  <c r="L31" i="5"/>
  <c r="K31" i="5"/>
  <c r="F31" i="5" a="1"/>
  <c r="F31" i="5" s="1"/>
  <c r="O30" i="5" a="1"/>
  <c r="O30" i="5" s="1"/>
  <c r="L30" i="5"/>
  <c r="K30" i="5"/>
  <c r="F30" i="5" a="1"/>
  <c r="F30" i="5" s="1"/>
  <c r="O29" i="5" a="1"/>
  <c r="O29" i="5" s="1"/>
  <c r="L29" i="5"/>
  <c r="K29" i="5"/>
  <c r="F29" i="5" a="1"/>
  <c r="F29" i="5" s="1"/>
  <c r="O27" i="5" a="1"/>
  <c r="O27" i="5" s="1"/>
  <c r="L27" i="5"/>
  <c r="K27" i="5"/>
  <c r="I27" i="5" a="1"/>
  <c r="I27" i="5" s="1"/>
  <c r="F27" i="5" a="1"/>
  <c r="F27" i="5" s="1"/>
  <c r="O26" i="5" a="1"/>
  <c r="O26" i="5" s="1"/>
  <c r="L26" i="5"/>
  <c r="K26" i="5"/>
  <c r="I26" i="5" a="1"/>
  <c r="I26" i="5" s="1"/>
  <c r="F26" i="5" a="1"/>
  <c r="F26" i="5" s="1"/>
  <c r="O25" i="5" a="1"/>
  <c r="O25" i="5" s="1"/>
  <c r="L25" i="5"/>
  <c r="K25" i="5"/>
  <c r="I25" i="5" a="1"/>
  <c r="I25" i="5" s="1"/>
  <c r="F25" i="5" a="1"/>
  <c r="F25" i="5" s="1"/>
  <c r="O24" i="5" a="1"/>
  <c r="O24" i="5" s="1"/>
  <c r="L24" i="5"/>
  <c r="K24" i="5"/>
  <c r="I24" i="5" a="1"/>
  <c r="I24" i="5" s="1"/>
  <c r="F24" i="5" a="1"/>
  <c r="F24" i="5" s="1"/>
  <c r="O23" i="5" a="1"/>
  <c r="O23" i="5" s="1"/>
  <c r="L23" i="5"/>
  <c r="K23" i="5"/>
  <c r="I23" i="5" a="1"/>
  <c r="I23" i="5" s="1"/>
  <c r="F23" i="5" a="1"/>
  <c r="F23" i="5" s="1"/>
  <c r="O22" i="5" a="1"/>
  <c r="O22" i="5" s="1"/>
  <c r="L22" i="5"/>
  <c r="I22" i="5" a="1"/>
  <c r="I22" i="5" s="1"/>
  <c r="F22" i="5" a="1"/>
  <c r="F22" i="5" s="1"/>
  <c r="O21" i="5" a="1"/>
  <c r="O21" i="5" s="1"/>
  <c r="L21" i="5"/>
  <c r="I21" i="5" a="1"/>
  <c r="I21" i="5" s="1"/>
  <c r="F21" i="5" a="1"/>
  <c r="F21" i="5" s="1"/>
  <c r="O20" i="5" a="1"/>
  <c r="O20" i="5" s="1"/>
  <c r="I20" i="5" a="1"/>
  <c r="I20" i="5" s="1"/>
  <c r="F20" i="5" a="1"/>
  <c r="F20" i="5" s="1"/>
  <c r="O19" i="5" a="1"/>
  <c r="O19" i="5" s="1"/>
  <c r="L19" i="5"/>
  <c r="I19" i="5" a="1"/>
  <c r="I19" i="5" s="1"/>
  <c r="F19" i="5" a="1"/>
  <c r="F19" i="5" s="1"/>
  <c r="O17" i="5" a="1"/>
  <c r="O17" i="5" s="1"/>
  <c r="L17" i="5"/>
  <c r="K17" i="5"/>
  <c r="I17" i="5"/>
  <c r="F17" i="5"/>
  <c r="O16" i="5" a="1"/>
  <c r="O16" i="5" s="1"/>
  <c r="L16" i="5"/>
  <c r="K16" i="5"/>
  <c r="I16" i="5"/>
  <c r="F16" i="5"/>
  <c r="O15" i="5" a="1"/>
  <c r="O15" i="5" s="1"/>
  <c r="L15" i="5"/>
  <c r="K15" i="5"/>
  <c r="I15" i="5"/>
  <c r="F15" i="5"/>
  <c r="O14" i="5" a="1"/>
  <c r="O14" i="5" s="1"/>
  <c r="L14" i="5"/>
  <c r="K14" i="5"/>
  <c r="I14" i="5"/>
  <c r="F14" i="5"/>
  <c r="O13" i="5" a="1"/>
  <c r="O13" i="5" s="1"/>
  <c r="L13" i="5"/>
  <c r="K13" i="5"/>
  <c r="I13" i="5"/>
  <c r="F13" i="5"/>
  <c r="O12" i="5" a="1"/>
  <c r="O12" i="5" s="1"/>
  <c r="L12" i="5"/>
  <c r="K12" i="5"/>
  <c r="I12" i="5"/>
  <c r="F12" i="5"/>
  <c r="O11" i="5" a="1"/>
  <c r="O11" i="5" s="1"/>
  <c r="L11" i="5"/>
  <c r="K11" i="5"/>
  <c r="I11" i="5"/>
  <c r="F11" i="5"/>
  <c r="L10" i="5"/>
  <c r="K10" i="5"/>
  <c r="I10" i="5"/>
  <c r="F10" i="5"/>
  <c r="O90" i="1" a="1"/>
  <c r="O90" i="1" s="1"/>
  <c r="O89" i="1" a="1"/>
  <c r="O89" i="1" s="1"/>
  <c r="O88" i="1" a="1"/>
  <c r="O88" i="1" s="1"/>
  <c r="O87" i="1" a="1"/>
  <c r="O87" i="1" s="1"/>
  <c r="O86" i="1" a="1"/>
  <c r="O86" i="1" s="1"/>
  <c r="O85" i="1" a="1"/>
  <c r="O85" i="1" s="1"/>
  <c r="O84" i="1" a="1"/>
  <c r="O84" i="1" s="1"/>
  <c r="O82" i="1" a="1"/>
  <c r="O82" i="1" s="1"/>
  <c r="O81" i="1" a="1"/>
  <c r="O81" i="1" s="1"/>
  <c r="O80" i="1" a="1"/>
  <c r="O80" i="1" s="1"/>
  <c r="O79" i="1" a="1"/>
  <c r="O79" i="1" s="1"/>
  <c r="O78" i="1" a="1"/>
  <c r="O78" i="1" s="1"/>
  <c r="O77" i="1" a="1"/>
  <c r="O77" i="1" s="1"/>
  <c r="O76" i="1" a="1"/>
  <c r="O76" i="1" s="1"/>
  <c r="O75" i="1" a="1"/>
  <c r="O75" i="1" s="1"/>
  <c r="O74" i="1" a="1"/>
  <c r="O74" i="1" s="1"/>
  <c r="O73" i="1" a="1"/>
  <c r="O73" i="1" s="1"/>
  <c r="O72" i="1" a="1"/>
  <c r="O72" i="1" s="1"/>
  <c r="O71" i="1" a="1"/>
  <c r="O71" i="1" s="1"/>
  <c r="O70" i="1" a="1"/>
  <c r="O70" i="1" s="1"/>
  <c r="O68" i="1" a="1"/>
  <c r="O68" i="1" s="1"/>
  <c r="O67" i="1" a="1"/>
  <c r="O67" i="1" s="1"/>
  <c r="O66" i="1" a="1"/>
  <c r="O66" i="1" s="1"/>
  <c r="O65" i="1" a="1"/>
  <c r="O65" i="1" s="1"/>
  <c r="O64" i="1" a="1"/>
  <c r="O64" i="1" s="1"/>
  <c r="O63" i="1" a="1"/>
  <c r="O63" i="1" s="1"/>
  <c r="O62" i="1" a="1"/>
  <c r="O62" i="1" s="1"/>
  <c r="O61" i="1" a="1"/>
  <c r="O61" i="1" s="1"/>
  <c r="O60" i="1" a="1"/>
  <c r="O60" i="1" s="1"/>
  <c r="O59" i="1" a="1"/>
  <c r="O59" i="1" s="1"/>
  <c r="O58" i="1" a="1"/>
  <c r="O58" i="1" s="1"/>
  <c r="O57" i="1" a="1"/>
  <c r="O57" i="1" s="1"/>
  <c r="O56" i="1" a="1"/>
  <c r="O56" i="1" s="1"/>
  <c r="O55" i="1" a="1"/>
  <c r="O55" i="1" s="1"/>
  <c r="O54" i="1" a="1"/>
  <c r="O54" i="1" s="1"/>
  <c r="O53" i="1" a="1"/>
  <c r="O53" i="1" s="1"/>
  <c r="O52" i="1" a="1"/>
  <c r="O52" i="1" s="1"/>
  <c r="O51" i="1" a="1"/>
  <c r="O51" i="1" s="1"/>
  <c r="O50" i="1" a="1"/>
  <c r="O50" i="1" s="1"/>
  <c r="O49" i="1" a="1"/>
  <c r="O49" i="1" s="1"/>
  <c r="O48" i="1" a="1"/>
  <c r="O48" i="1" s="1"/>
  <c r="O46" i="1" a="1"/>
  <c r="O46" i="1" s="1"/>
  <c r="O45" i="1" a="1"/>
  <c r="O45" i="1" s="1"/>
  <c r="O44" i="1" a="1"/>
  <c r="O44" i="1" s="1"/>
  <c r="O43" i="1" a="1"/>
  <c r="O43" i="1" s="1"/>
  <c r="O42" i="1" a="1"/>
  <c r="O42" i="1" s="1"/>
  <c r="O41" i="1" a="1"/>
  <c r="O41" i="1" s="1"/>
  <c r="O40" i="1" a="1"/>
  <c r="O40" i="1" s="1"/>
  <c r="O39" i="1" a="1"/>
  <c r="O39" i="1" s="1"/>
  <c r="O38" i="1" a="1"/>
  <c r="O38" i="1" s="1"/>
  <c r="O37" i="1" a="1"/>
  <c r="O37" i="1" s="1"/>
  <c r="O36" i="1" a="1"/>
  <c r="O36" i="1" s="1"/>
  <c r="O35" i="1" a="1"/>
  <c r="O35" i="1" s="1"/>
  <c r="O34" i="1" a="1"/>
  <c r="O34" i="1" s="1"/>
  <c r="O33" i="1" a="1"/>
  <c r="O33" i="1" s="1"/>
  <c r="O32" i="1" a="1"/>
  <c r="O32" i="1" s="1"/>
  <c r="O31" i="1" a="1"/>
  <c r="O31" i="1" s="1"/>
  <c r="O30" i="1" a="1"/>
  <c r="O30" i="1" s="1"/>
  <c r="O29" i="1" a="1"/>
  <c r="O29" i="1" s="1"/>
  <c r="O26" i="1" a="1"/>
  <c r="O26" i="1" s="1"/>
  <c r="O25" i="1" a="1"/>
  <c r="O25" i="1" s="1"/>
  <c r="O24" i="1" a="1"/>
  <c r="O24" i="1" s="1"/>
  <c r="O23" i="1" a="1"/>
  <c r="O23" i="1" s="1"/>
  <c r="O22" i="1" a="1"/>
  <c r="O22" i="1" s="1"/>
  <c r="O21" i="1" a="1"/>
  <c r="O21" i="1" s="1"/>
  <c r="O20" i="1" a="1"/>
  <c r="O20" i="1" s="1"/>
  <c r="O19" i="1" a="1"/>
  <c r="O19" i="1" s="1"/>
  <c r="O18" i="1" a="1"/>
  <c r="O18" i="1" s="1"/>
  <c r="O17" i="1" a="1"/>
  <c r="O17" i="1" s="1"/>
  <c r="O16" i="1" a="1"/>
  <c r="O16" i="1" s="1"/>
  <c r="O15" i="1" a="1"/>
  <c r="O15" i="1" s="1"/>
  <c r="O14" i="1" a="1"/>
  <c r="O14" i="1" s="1"/>
  <c r="O13" i="1" a="1"/>
  <c r="O13" i="1" s="1"/>
  <c r="O12" i="1" a="1"/>
  <c r="O12" i="1" s="1"/>
  <c r="O11" i="1" a="1"/>
  <c r="O11" i="1" s="1"/>
  <c r="O10" i="1" a="1"/>
  <c r="O10" i="1" s="1"/>
  <c r="L99" i="1"/>
  <c r="M99" i="1" s="1"/>
  <c r="K99" i="1"/>
  <c r="L98" i="1"/>
  <c r="K98" i="1"/>
  <c r="M98" i="1" s="1"/>
  <c r="L97" i="1"/>
  <c r="M97" i="1" s="1"/>
  <c r="K97" i="1"/>
  <c r="L96" i="1"/>
  <c r="K96" i="1"/>
  <c r="L95" i="1"/>
  <c r="M95" i="1" s="1"/>
  <c r="K95" i="1"/>
  <c r="L94" i="1"/>
  <c r="K94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L68" i="1"/>
  <c r="K68" i="1"/>
  <c r="M68" i="1" s="1"/>
  <c r="F68" i="1" a="1"/>
  <c r="F68" i="1" s="1"/>
  <c r="L67" i="1"/>
  <c r="K67" i="1"/>
  <c r="F67" i="1" a="1"/>
  <c r="F67" i="1" s="1"/>
  <c r="L66" i="1"/>
  <c r="K66" i="1"/>
  <c r="F66" i="1" a="1"/>
  <c r="F66" i="1" s="1"/>
  <c r="L65" i="1"/>
  <c r="K65" i="1"/>
  <c r="M65" i="1" s="1"/>
  <c r="F65" i="1" a="1"/>
  <c r="F65" i="1" s="1"/>
  <c r="L64" i="1"/>
  <c r="K64" i="1"/>
  <c r="M64" i="1" s="1"/>
  <c r="F64" i="1" a="1"/>
  <c r="F64" i="1" s="1"/>
  <c r="L63" i="1"/>
  <c r="K63" i="1"/>
  <c r="F63" i="1" a="1"/>
  <c r="F63" i="1" s="1"/>
  <c r="L62" i="1"/>
  <c r="K62" i="1"/>
  <c r="F62" i="1" a="1"/>
  <c r="F62" i="1" s="1"/>
  <c r="L46" i="1"/>
  <c r="K46" i="1"/>
  <c r="M46" i="1" s="1"/>
  <c r="I46" i="1" a="1"/>
  <c r="I46" i="1" s="1"/>
  <c r="F46" i="1" a="1"/>
  <c r="F46" i="1" s="1"/>
  <c r="L45" i="1"/>
  <c r="K45" i="1"/>
  <c r="I45" i="1" a="1"/>
  <c r="I45" i="1" s="1"/>
  <c r="F45" i="1" a="1"/>
  <c r="F45" i="1" s="1"/>
  <c r="L44" i="1"/>
  <c r="K44" i="1"/>
  <c r="I44" i="1" a="1"/>
  <c r="I44" i="1" s="1"/>
  <c r="F44" i="1" a="1"/>
  <c r="F44" i="1" s="1"/>
  <c r="L43" i="1"/>
  <c r="K43" i="1"/>
  <c r="M43" i="1" s="1"/>
  <c r="I43" i="1" a="1"/>
  <c r="I43" i="1" s="1"/>
  <c r="F43" i="1" a="1"/>
  <c r="F43" i="1" s="1"/>
  <c r="L42" i="1"/>
  <c r="K42" i="1"/>
  <c r="I42" i="1" a="1"/>
  <c r="I42" i="1" s="1"/>
  <c r="F42" i="1" a="1"/>
  <c r="F42" i="1" s="1"/>
  <c r="L41" i="1"/>
  <c r="K41" i="1"/>
  <c r="I41" i="1" a="1"/>
  <c r="I41" i="1" s="1"/>
  <c r="F41" i="1" a="1"/>
  <c r="F41" i="1" s="1"/>
  <c r="L26" i="1"/>
  <c r="K26" i="1"/>
  <c r="I26" i="1"/>
  <c r="F26" i="1"/>
  <c r="L25" i="1"/>
  <c r="K25" i="1"/>
  <c r="I25" i="1"/>
  <c r="F25" i="1"/>
  <c r="L24" i="1"/>
  <c r="K24" i="1"/>
  <c r="I24" i="1"/>
  <c r="F24" i="1"/>
  <c r="L23" i="1"/>
  <c r="K23" i="1"/>
  <c r="I23" i="1"/>
  <c r="F23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61" i="1"/>
  <c r="K61" i="1"/>
  <c r="F61" i="1" a="1"/>
  <c r="F61" i="1" s="1"/>
  <c r="L60" i="1"/>
  <c r="K60" i="1"/>
  <c r="F60" i="1" a="1"/>
  <c r="F60" i="1" s="1"/>
  <c r="L59" i="1"/>
  <c r="K59" i="1"/>
  <c r="M59" i="1" s="1"/>
  <c r="F59" i="1" a="1"/>
  <c r="F59" i="1" s="1"/>
  <c r="L58" i="1"/>
  <c r="K58" i="1"/>
  <c r="F58" i="1" a="1"/>
  <c r="F58" i="1" s="1"/>
  <c r="L57" i="1"/>
  <c r="K57" i="1"/>
  <c r="F57" i="1" a="1"/>
  <c r="F57" i="1" s="1"/>
  <c r="L56" i="1"/>
  <c r="K56" i="1"/>
  <c r="F56" i="1" a="1"/>
  <c r="F56" i="1" s="1"/>
  <c r="L55" i="1"/>
  <c r="K55" i="1"/>
  <c r="M55" i="1" s="1"/>
  <c r="F55" i="1" a="1"/>
  <c r="F55" i="1" s="1"/>
  <c r="L40" i="1"/>
  <c r="K40" i="1"/>
  <c r="I40" i="1" a="1"/>
  <c r="I40" i="1" s="1"/>
  <c r="F40" i="1" a="1"/>
  <c r="F40" i="1" s="1"/>
  <c r="L39" i="1"/>
  <c r="K39" i="1"/>
  <c r="M39" i="1" s="1"/>
  <c r="I39" i="1" a="1"/>
  <c r="I39" i="1" s="1"/>
  <c r="F39" i="1" a="1"/>
  <c r="F39" i="1" s="1"/>
  <c r="L38" i="1"/>
  <c r="K38" i="1"/>
  <c r="I38" i="1" a="1"/>
  <c r="I38" i="1" s="1"/>
  <c r="F38" i="1" a="1"/>
  <c r="F38" i="1" s="1"/>
  <c r="L37" i="1"/>
  <c r="K37" i="1"/>
  <c r="I37" i="1" a="1"/>
  <c r="I37" i="1" s="1"/>
  <c r="F37" i="1" a="1"/>
  <c r="F37" i="1" s="1"/>
  <c r="L36" i="1"/>
  <c r="K36" i="1"/>
  <c r="M36" i="1" s="1"/>
  <c r="I36" i="1" a="1"/>
  <c r="I36" i="1" s="1"/>
  <c r="F36" i="1" a="1"/>
  <c r="F36" i="1" s="1"/>
  <c r="L35" i="1"/>
  <c r="K35" i="1"/>
  <c r="F35" i="1" a="1"/>
  <c r="F35" i="1" s="1"/>
  <c r="L16" i="1"/>
  <c r="K16" i="1"/>
  <c r="I16" i="1"/>
  <c r="F16" i="1"/>
  <c r="L22" i="1"/>
  <c r="K22" i="1"/>
  <c r="I22" i="1"/>
  <c r="F22" i="1"/>
  <c r="L21" i="1"/>
  <c r="K21" i="1"/>
  <c r="I21" i="1"/>
  <c r="F21" i="1"/>
  <c r="L20" i="1"/>
  <c r="K20" i="1"/>
  <c r="I20" i="1"/>
  <c r="F20" i="1"/>
  <c r="L19" i="1"/>
  <c r="K19" i="1"/>
  <c r="I19" i="1"/>
  <c r="F19" i="1"/>
  <c r="L18" i="1"/>
  <c r="K18" i="1"/>
  <c r="I18" i="1"/>
  <c r="F18" i="1"/>
  <c r="L17" i="1"/>
  <c r="K17" i="1"/>
  <c r="I17" i="1"/>
  <c r="F17" i="1"/>
  <c r="K107" i="1"/>
  <c r="K52" i="5" l="1"/>
  <c r="K18" i="5"/>
  <c r="K39" i="5" s="1"/>
  <c r="M42" i="1"/>
  <c r="M94" i="1"/>
  <c r="M35" i="1"/>
  <c r="M57" i="1"/>
  <c r="M61" i="1"/>
  <c r="M63" i="1"/>
  <c r="M67" i="1"/>
  <c r="M45" i="1"/>
  <c r="M58" i="1"/>
  <c r="M38" i="1"/>
  <c r="M27" i="1"/>
  <c r="M56" i="1"/>
  <c r="M62" i="1"/>
  <c r="M37" i="1"/>
  <c r="M40" i="1"/>
  <c r="M78" i="1"/>
  <c r="M60" i="1"/>
  <c r="M81" i="1"/>
  <c r="M41" i="1"/>
  <c r="M44" i="1"/>
  <c r="M66" i="1"/>
  <c r="M96" i="1"/>
  <c r="M12" i="5"/>
  <c r="M22" i="5"/>
  <c r="M38" i="5"/>
  <c r="M37" i="5" s="1"/>
  <c r="M35" i="5"/>
  <c r="M36" i="5"/>
  <c r="L18" i="5"/>
  <c r="M29" i="5"/>
  <c r="M16" i="5"/>
  <c r="M13" i="5"/>
  <c r="M14" i="5"/>
  <c r="M21" i="5"/>
  <c r="M23" i="5"/>
  <c r="M30" i="5"/>
  <c r="L34" i="5"/>
  <c r="M25" i="5"/>
  <c r="M27" i="5"/>
  <c r="M32" i="5"/>
  <c r="L9" i="5"/>
  <c r="M10" i="5"/>
  <c r="M15" i="5"/>
  <c r="M17" i="5"/>
  <c r="M24" i="5"/>
  <c r="M26" i="5"/>
  <c r="M31" i="5"/>
  <c r="M33" i="5"/>
  <c r="M11" i="5"/>
  <c r="L28" i="5"/>
  <c r="M20" i="5"/>
  <c r="M19" i="5"/>
  <c r="M85" i="1"/>
  <c r="M88" i="1"/>
  <c r="M90" i="1"/>
  <c r="M89" i="1"/>
  <c r="M86" i="1"/>
  <c r="M87" i="1"/>
  <c r="M25" i="1"/>
  <c r="M84" i="1"/>
  <c r="M23" i="1"/>
  <c r="M20" i="1"/>
  <c r="M26" i="1"/>
  <c r="M24" i="1"/>
  <c r="M77" i="1"/>
  <c r="M80" i="1"/>
  <c r="M79" i="1"/>
  <c r="M82" i="1"/>
  <c r="M83" i="1"/>
  <c r="M19" i="1"/>
  <c r="M22" i="1"/>
  <c r="M18" i="1"/>
  <c r="M21" i="1"/>
  <c r="M16" i="1"/>
  <c r="M17" i="1"/>
  <c r="K41" i="5" l="1"/>
  <c r="K43" i="5" s="1"/>
  <c r="M34" i="5"/>
  <c r="M28" i="5"/>
  <c r="M9" i="5"/>
  <c r="L39" i="5"/>
  <c r="L41" i="5" s="1"/>
  <c r="M18" i="5"/>
  <c r="M39" i="5" l="1"/>
  <c r="M41" i="5"/>
  <c r="K93" i="1" l="1"/>
  <c r="K92" i="1"/>
  <c r="L93" i="1"/>
  <c r="L92" i="1"/>
  <c r="L76" i="1"/>
  <c r="L75" i="1"/>
  <c r="L74" i="1"/>
  <c r="L73" i="1"/>
  <c r="L72" i="1"/>
  <c r="L71" i="1"/>
  <c r="L70" i="1"/>
  <c r="L54" i="1"/>
  <c r="L53" i="1"/>
  <c r="L52" i="1"/>
  <c r="L51" i="1"/>
  <c r="L50" i="1"/>
  <c r="L49" i="1"/>
  <c r="L48" i="1"/>
  <c r="L34" i="1"/>
  <c r="L33" i="1"/>
  <c r="L32" i="1"/>
  <c r="L31" i="1"/>
  <c r="L30" i="1"/>
  <c r="L29" i="1"/>
  <c r="L15" i="1"/>
  <c r="L14" i="1"/>
  <c r="L13" i="1"/>
  <c r="L12" i="1"/>
  <c r="L11" i="1"/>
  <c r="L10" i="1"/>
  <c r="F54" i="1" a="1"/>
  <c r="F54" i="1" s="1"/>
  <c r="F53" i="1" a="1"/>
  <c r="F53" i="1" s="1"/>
  <c r="F52" i="1" a="1"/>
  <c r="F52" i="1" s="1"/>
  <c r="F51" i="1" a="1"/>
  <c r="F51" i="1" s="1"/>
  <c r="F50" i="1" a="1"/>
  <c r="F50" i="1" s="1"/>
  <c r="F49" i="1" a="1"/>
  <c r="F49" i="1" s="1"/>
  <c r="F48" i="1" a="1"/>
  <c r="F48" i="1" s="1"/>
  <c r="I34" i="1" a="1"/>
  <c r="I34" i="1" s="1"/>
  <c r="I33" i="1" a="1"/>
  <c r="I33" i="1" s="1"/>
  <c r="I32" i="1" a="1"/>
  <c r="I32" i="1" s="1"/>
  <c r="I31" i="1" a="1"/>
  <c r="I31" i="1" s="1"/>
  <c r="I30" i="1" a="1"/>
  <c r="I30" i="1" s="1"/>
  <c r="I29" i="1" a="1"/>
  <c r="I29" i="1" s="1"/>
  <c r="F34" i="1" a="1"/>
  <c r="F34" i="1" s="1"/>
  <c r="F33" i="1" a="1"/>
  <c r="F33" i="1" s="1"/>
  <c r="F31" i="1" a="1"/>
  <c r="F31" i="1" s="1"/>
  <c r="F30" i="1" a="1"/>
  <c r="F30" i="1" s="1"/>
  <c r="F29" i="1" a="1"/>
  <c r="F29" i="1" s="1"/>
  <c r="F32" i="1" a="1"/>
  <c r="F32" i="1" s="1"/>
  <c r="I15" i="1"/>
  <c r="I14" i="1"/>
  <c r="I13" i="1"/>
  <c r="I12" i="1"/>
  <c r="I11" i="1"/>
  <c r="I10" i="1"/>
  <c r="F15" i="1"/>
  <c r="F14" i="1"/>
  <c r="F13" i="1"/>
  <c r="F12" i="1"/>
  <c r="F11" i="1"/>
  <c r="F10" i="1"/>
  <c r="K76" i="1" l="1"/>
  <c r="K75" i="1"/>
  <c r="M75" i="1" s="1"/>
  <c r="K74" i="1"/>
  <c r="K73" i="1"/>
  <c r="M73" i="1" s="1"/>
  <c r="K72" i="1"/>
  <c r="M72" i="1" s="1"/>
  <c r="K71" i="1"/>
  <c r="K70" i="1"/>
  <c r="K54" i="1"/>
  <c r="M54" i="1" s="1"/>
  <c r="K53" i="1"/>
  <c r="M53" i="1" s="1"/>
  <c r="K52" i="1"/>
  <c r="M52" i="1" s="1"/>
  <c r="K51" i="1"/>
  <c r="M51" i="1" s="1"/>
  <c r="K50" i="1"/>
  <c r="M50" i="1" s="1"/>
  <c r="K49" i="1"/>
  <c r="M49" i="1" s="1"/>
  <c r="K48" i="1"/>
  <c r="M48" i="1" s="1"/>
  <c r="K15" i="1"/>
  <c r="K14" i="1"/>
  <c r="K13" i="1"/>
  <c r="K12" i="1"/>
  <c r="K11" i="1"/>
  <c r="K34" i="1"/>
  <c r="M34" i="1" s="1"/>
  <c r="K33" i="1"/>
  <c r="M33" i="1" s="1"/>
  <c r="K32" i="1"/>
  <c r="M32" i="1" s="1"/>
  <c r="K31" i="1"/>
  <c r="M31" i="1" s="1"/>
  <c r="K30" i="1"/>
  <c r="M30" i="1" s="1"/>
  <c r="K29" i="1"/>
  <c r="M29" i="1" s="1"/>
  <c r="K10" i="1"/>
  <c r="M74" i="1" l="1"/>
  <c r="M76" i="1"/>
  <c r="M71" i="1"/>
  <c r="M70" i="1" l="1"/>
  <c r="M15" i="1"/>
  <c r="M14" i="1"/>
  <c r="M13" i="1"/>
  <c r="M12" i="1"/>
  <c r="M11" i="1"/>
  <c r="M10" i="1"/>
  <c r="M92" i="1" l="1"/>
  <c r="M93" i="1" l="1"/>
  <c r="K104" i="1" l="1"/>
  <c r="K1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<sst xmlns="http://schemas.openxmlformats.org/spreadsheetml/2006/main" count="570" uniqueCount="72">
  <si>
    <t>×</t>
    <phoneticPr fontId="2" type="noConversion"/>
  </si>
  <si>
    <t>JF</t>
  </si>
  <si>
    <t>Project Collaborator Honorarium</t>
  </si>
  <si>
    <t>Select who will cover the cost</t>
  </si>
  <si>
    <t>International Airfare</t>
  </si>
  <si>
    <t>Project Staff Honorarium</t>
  </si>
  <si>
    <t>Lecture Honorarium</t>
  </si>
  <si>
    <t>Interpretation Honorarium</t>
  </si>
  <si>
    <t>Domestic Travel (Intercity)</t>
  </si>
  <si>
    <t>Local Transportation</t>
  </si>
  <si>
    <t>Accommodation</t>
  </si>
  <si>
    <t>Meals</t>
  </si>
  <si>
    <t>Venue Rental</t>
  </si>
  <si>
    <t>Equipment Rental</t>
  </si>
  <si>
    <t>Reception</t>
  </si>
  <si>
    <t>Refreshments</t>
  </si>
  <si>
    <t>Printing</t>
  </si>
  <si>
    <t>Editing</t>
  </si>
  <si>
    <t>Organization:</t>
    <phoneticPr fontId="2" type="noConversion"/>
  </si>
  <si>
    <t>Project Title:</t>
    <phoneticPr fontId="2" type="noConversion"/>
  </si>
  <si>
    <t>Adding or deleting items/rows may cause the calculation to be set up incorrectly. Please be sure to check that the sheet is set up correctly prior to submission.</t>
    <phoneticPr fontId="2" type="noConversion"/>
  </si>
  <si>
    <t>1. Expenditures</t>
    <phoneticPr fontId="2" type="noConversion"/>
  </si>
  <si>
    <t>unit price</t>
    <phoneticPr fontId="2" type="noConversion"/>
  </si>
  <si>
    <t>amount(number of persons, frequency, etc.)</t>
    <phoneticPr fontId="2" type="noConversion"/>
  </si>
  <si>
    <t>Amount requested from JF</t>
    <phoneticPr fontId="2" type="noConversion"/>
  </si>
  <si>
    <t>Amount provided by other sources</t>
    <phoneticPr fontId="2" type="noConversion"/>
  </si>
  <si>
    <t>Total</t>
    <phoneticPr fontId="2" type="noConversion"/>
  </si>
  <si>
    <t>Total Direct Costs (A+B+C+D+E)</t>
    <phoneticPr fontId="2" type="noConversion"/>
  </si>
  <si>
    <t>Indirect Costs (Max 10% of Total Direct Costs)</t>
    <phoneticPr fontId="2" type="noConversion"/>
  </si>
  <si>
    <t xml:space="preserve"> TOTAL</t>
    <phoneticPr fontId="2" type="noConversion"/>
  </si>
  <si>
    <t>* Please provide all the expected expenditures and income for the project.  A minimum of 20% of the total project budget each year must be secured from non-JF sources.</t>
    <phoneticPr fontId="2" type="noConversion"/>
  </si>
  <si>
    <t>2. Income</t>
    <phoneticPr fontId="2" type="noConversion"/>
  </si>
  <si>
    <t xml:space="preserve">  (2)a Amount Provided by Applying Organization</t>
    <phoneticPr fontId="2" type="noConversion"/>
  </si>
  <si>
    <t xml:space="preserve">  (2)b Other Gtants or Amount Requested from Other Organizations</t>
    <phoneticPr fontId="2" type="noConversion"/>
  </si>
  <si>
    <t>TOTAL</t>
    <phoneticPr fontId="2" type="noConversion"/>
  </si>
  <si>
    <t>Budget Justification</t>
    <phoneticPr fontId="2" type="noConversion"/>
  </si>
  <si>
    <t>For the conference participants from Singapore to Tokyo</t>
    <phoneticPr fontId="5"/>
  </si>
  <si>
    <t>For the conference participants from Jakarta to Tokyo</t>
    <phoneticPr fontId="5"/>
  </si>
  <si>
    <t>For the conference participants</t>
    <phoneticPr fontId="5"/>
  </si>
  <si>
    <t>Applicant</t>
  </si>
  <si>
    <r>
      <t xml:space="preserve">Items 
</t>
    </r>
    <r>
      <rPr>
        <b/>
        <sz val="10"/>
        <color indexed="8"/>
        <rFont val="ＭＳ ゴシック"/>
        <family val="3"/>
        <charset val="128"/>
      </rPr>
      <t>（</t>
    </r>
    <r>
      <rPr>
        <b/>
        <sz val="10"/>
        <color indexed="8"/>
        <rFont val="Aptos"/>
        <family val="2"/>
      </rPr>
      <t>Please provide a breakdown of unit price, number of persons, frequency, etc. You may add, delete, or change expense items and entry fields as needed.</t>
    </r>
    <r>
      <rPr>
        <b/>
        <sz val="10"/>
        <color indexed="8"/>
        <rFont val="ＭＳ ゴシック"/>
        <family val="3"/>
        <charset val="128"/>
      </rPr>
      <t>）</t>
    </r>
    <phoneticPr fontId="2" type="noConversion"/>
  </si>
  <si>
    <r>
      <rPr>
        <sz val="10"/>
        <color indexed="8"/>
        <rFont val="ＭＳ Ｐ明朝"/>
        <family val="1"/>
        <charset val="128"/>
      </rPr>
      <t>＝</t>
    </r>
    <phoneticPr fontId="2" type="noConversion"/>
  </si>
  <si>
    <r>
      <t>20</t>
    </r>
    <r>
      <rPr>
        <sz val="10"/>
        <rFont val="ＭＳ Ｐゴシック"/>
        <family val="3"/>
        <charset val="128"/>
      </rPr>
      <t>％</t>
    </r>
    <r>
      <rPr>
        <sz val="10"/>
        <rFont val="Aptos"/>
        <family val="2"/>
      </rPr>
      <t xml:space="preserve"> of Total Direct Costs</t>
    </r>
    <r>
      <rPr>
        <sz val="10"/>
        <rFont val="ＭＳ Ｐゴシック"/>
        <family val="3"/>
        <charset val="128"/>
      </rPr>
      <t>↓</t>
    </r>
    <phoneticPr fontId="2" type="noConversion"/>
  </si>
  <si>
    <r>
      <rPr>
        <sz val="10"/>
        <rFont val="ＭＳ Ｐゴシック"/>
        <family val="3"/>
        <charset val="128"/>
      </rPr>
      <t>　</t>
    </r>
    <phoneticPr fontId="2" type="noConversion"/>
  </si>
  <si>
    <r>
      <rPr>
        <sz val="10"/>
        <rFont val="ＭＳ Ｐゴシック"/>
        <family val="3"/>
        <charset val="128"/>
      </rPr>
      <t>　　　　</t>
    </r>
    <phoneticPr fontId="2" type="noConversion"/>
  </si>
  <si>
    <t>Input Errors</t>
    <phoneticPr fontId="2" type="noConversion"/>
  </si>
  <si>
    <t>Select who will cover the cost</t>
    <phoneticPr fontId="2" type="noConversion"/>
  </si>
  <si>
    <t>items (delete unused rows before submission)</t>
    <phoneticPr fontId="2" type="noConversion"/>
  </si>
  <si>
    <t>quantity</t>
    <phoneticPr fontId="2" type="noConversion"/>
  </si>
  <si>
    <t>unit</t>
    <phoneticPr fontId="2" type="noConversion"/>
  </si>
  <si>
    <r>
      <t>Currency Unit</t>
    </r>
    <r>
      <rPr>
        <b/>
        <sz val="12"/>
        <rFont val="ＭＳ Ｐゴシック"/>
        <family val="3"/>
        <charset val="128"/>
      </rPr>
      <t>：</t>
    </r>
    <phoneticPr fontId="2" type="noConversion"/>
  </si>
  <si>
    <t xml:space="preserve">A (CV submitted with application), Project Advisory,  Jul 1 - Nov 30 </t>
    <phoneticPr fontId="5"/>
  </si>
  <si>
    <t xml:space="preserve">B (CV submitted with application), Project Assistant,  Jul 1 - Dec 31 </t>
    <phoneticPr fontId="5"/>
  </si>
  <si>
    <t>Dr. A and Dr. B  (Bio submitted with application), on Oct 14  Symposium</t>
    <phoneticPr fontId="5"/>
  </si>
  <si>
    <t>for Oct 14  Symposium</t>
    <phoneticPr fontId="5"/>
  </si>
  <si>
    <t>For the conference participants</t>
  </si>
  <si>
    <t>For the conference participants in Tokyo</t>
  </si>
  <si>
    <t>For the conference participants in Osaka</t>
  </si>
  <si>
    <t>For the conference on October 14 and 15</t>
  </si>
  <si>
    <t>For the networking event during the conference on October 14 and 15</t>
    <phoneticPr fontId="5"/>
  </si>
  <si>
    <t>Policy Brief</t>
    <phoneticPr fontId="5"/>
  </si>
  <si>
    <t>US Dollar (USD)</t>
  </si>
  <si>
    <r>
      <rPr>
        <b/>
        <sz val="10"/>
        <color indexed="8"/>
        <rFont val="Aptos"/>
        <family val="2"/>
      </rPr>
      <t xml:space="preserve">(B) Travel Costs </t>
    </r>
    <r>
      <rPr>
        <sz val="10"/>
        <color rgb="FF000000"/>
        <rFont val="Aptos"/>
        <family val="2"/>
      </rPr>
      <t>*For transportation and lodging expenses, please provide the travel segment and lodging location.</t>
    </r>
    <phoneticPr fontId="2" type="noConversion"/>
  </si>
  <si>
    <t>(C) Conference Costs</t>
    <phoneticPr fontId="2" type="noConversion"/>
  </si>
  <si>
    <t>(D) Report and Publication Costs</t>
    <phoneticPr fontId="2" type="noConversion"/>
  </si>
  <si>
    <t>(E) Other Direct Project Costs</t>
    <phoneticPr fontId="2" type="noConversion"/>
  </si>
  <si>
    <t>(1) Amount Requested from JF</t>
    <phoneticPr fontId="2" type="noConversion"/>
  </si>
  <si>
    <t>(2) Amount Provided by Other Sources</t>
    <phoneticPr fontId="2" type="noConversion"/>
  </si>
  <si>
    <t xml:space="preserve">  (2)c Income through the Project</t>
    <phoneticPr fontId="2" type="noConversion"/>
  </si>
  <si>
    <r>
      <t>(B) Travel Costs</t>
    </r>
    <r>
      <rPr>
        <sz val="10"/>
        <color rgb="FF000000"/>
        <rFont val="Aptos"/>
        <family val="2"/>
      </rPr>
      <t xml:space="preserve"> *For transportation and lodging expenses, please provide the travel segment and lodging location.</t>
    </r>
    <phoneticPr fontId="2" type="noConversion"/>
  </si>
  <si>
    <t>(A) Personnel &amp; Honoraria</t>
    <phoneticPr fontId="2" type="noConversion"/>
  </si>
  <si>
    <t>Grant Program: Japan-U.S. Global Partnership Budget Form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</si>
</sst>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25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Aptos"/>
      <family val="2"/>
    </font>
    <font>
      <sz val="10"/>
      <name val="Aptos"/>
      <family val="2"/>
    </font>
    <font>
      <b/>
      <sz val="12"/>
      <color indexed="8"/>
      <name val="Aptos"/>
      <family val="2"/>
    </font>
    <font>
      <b/>
      <sz val="11"/>
      <color indexed="8"/>
      <name val="Aptos"/>
      <family val="2"/>
    </font>
    <font>
      <b/>
      <sz val="12"/>
      <name val="Aptos"/>
      <family val="2"/>
    </font>
    <font>
      <b/>
      <sz val="10"/>
      <color indexed="8"/>
      <name val="Aptos"/>
      <family val="2"/>
    </font>
    <font>
      <sz val="9"/>
      <name val="Aptos"/>
      <family val="2"/>
    </font>
    <font>
      <sz val="10"/>
      <color indexed="8"/>
      <name val="Aptos"/>
      <family val="2"/>
    </font>
    <font>
      <i/>
      <sz val="10"/>
      <color indexed="8"/>
      <name val="Aptos"/>
      <family val="2"/>
    </font>
    <font>
      <i/>
      <sz val="10"/>
      <color rgb="FF000000"/>
      <name val="Aptos"/>
      <family val="2"/>
    </font>
    <font>
      <b/>
      <sz val="10"/>
      <name val="Aptos"/>
      <family val="2"/>
    </font>
    <font>
      <i/>
      <sz val="10"/>
      <name val="Aptos"/>
      <family val="2"/>
    </font>
    <font>
      <b/>
      <sz val="10"/>
      <color rgb="FF000000"/>
      <name val="Aptos"/>
      <family val="3"/>
    </font>
    <font>
      <b/>
      <sz val="10"/>
      <color indexed="8"/>
      <name val="Aptos"/>
      <family val="3"/>
      <charset val="128"/>
    </font>
    <font>
      <b/>
      <sz val="10"/>
      <name val="Times New Roman"/>
      <family val="1"/>
    </font>
    <font>
      <b/>
      <sz val="10"/>
      <name val="Aptos"/>
      <family val="3"/>
      <charset val="128"/>
    </font>
    <font>
      <sz val="10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13">
    <xf numFmtId="0" fontId="0" fillId="0" borderId="0" xfId="0"/>
    <xf numFmtId="0" fontId="0" fillId="0" borderId="0" xfId="0" applyAlignment="1">
      <alignment horizontal="center"/>
    </xf>
    <xf numFmtId="40" fontId="0" fillId="0" borderId="0" xfId="1" applyNumberFormat="1" applyFont="1" applyAlignment="1"/>
    <xf numFmtId="0" fontId="8" fillId="2" borderId="0" xfId="0" applyFont="1" applyFill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11" fillId="2" borderId="0" xfId="0" applyFont="1" applyFill="1" applyAlignment="1" applyProtection="1">
      <alignment horizontal="left" vertical="top" wrapText="1"/>
      <protection locked="0"/>
    </xf>
    <xf numFmtId="38" fontId="11" fillId="2" borderId="0" xfId="1" applyFont="1" applyFill="1" applyBorder="1" applyAlignment="1" applyProtection="1">
      <alignment horizontal="left" vertical="top" wrapText="1"/>
      <protection locked="0"/>
    </xf>
    <xf numFmtId="0" fontId="11" fillId="2" borderId="0" xfId="0" applyFont="1" applyFill="1" applyAlignment="1" applyProtection="1">
      <alignment horizontal="center" vertical="top" wrapText="1"/>
      <protection locked="0"/>
    </xf>
    <xf numFmtId="0" fontId="12" fillId="2" borderId="0" xfId="0" applyFont="1" applyFill="1" applyProtection="1">
      <protection locked="0"/>
    </xf>
    <xf numFmtId="0" fontId="9" fillId="2" borderId="0" xfId="0" applyFont="1" applyFill="1" applyProtection="1">
      <protection locked="0"/>
    </xf>
    <xf numFmtId="38" fontId="9" fillId="2" borderId="0" xfId="1" applyFont="1" applyFill="1" applyAlignment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9" fillId="0" borderId="0" xfId="0" applyFont="1" applyAlignment="1" applyProtection="1">
      <alignment wrapText="1"/>
      <protection locked="0"/>
    </xf>
    <xf numFmtId="0" fontId="9" fillId="0" borderId="1" xfId="0" applyFont="1" applyBorder="1"/>
    <xf numFmtId="0" fontId="14" fillId="2" borderId="2" xfId="0" applyFont="1" applyFill="1" applyBorder="1" applyAlignment="1" applyProtection="1">
      <alignment vertical="center" wrapText="1"/>
      <protection locked="0"/>
    </xf>
    <xf numFmtId="0" fontId="15" fillId="2" borderId="3" xfId="0" applyFont="1" applyFill="1" applyBorder="1" applyAlignment="1" applyProtection="1">
      <alignment vertical="center" wrapText="1"/>
      <protection locked="0"/>
    </xf>
    <xf numFmtId="38" fontId="15" fillId="2" borderId="3" xfId="1" applyFont="1" applyFill="1" applyBorder="1" applyAlignment="1" applyProtection="1">
      <alignment vertical="center" wrapText="1"/>
      <protection locked="0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176" fontId="16" fillId="2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 applyProtection="1">
      <alignment horizontal="right" vertical="center" wrapText="1"/>
      <protection locked="0"/>
    </xf>
    <xf numFmtId="0" fontId="16" fillId="0" borderId="1" xfId="0" applyFont="1" applyBorder="1" applyAlignment="1" applyProtection="1">
      <alignment horizontal="right" vertical="center" wrapText="1"/>
      <protection locked="0"/>
    </xf>
    <xf numFmtId="0" fontId="9" fillId="2" borderId="3" xfId="0" applyFont="1" applyFill="1" applyBorder="1" applyAlignment="1" applyProtection="1">
      <alignment vertical="center" wrapText="1"/>
      <protection locked="0"/>
    </xf>
    <xf numFmtId="38" fontId="9" fillId="2" borderId="3" xfId="1" applyFont="1" applyFill="1" applyBorder="1" applyAlignment="1" applyProtection="1">
      <alignment vertical="center" wrapText="1"/>
      <protection locked="0"/>
    </xf>
    <xf numFmtId="176" fontId="16" fillId="0" borderId="1" xfId="0" applyNumberFormat="1" applyFont="1" applyBorder="1" applyAlignment="1" applyProtection="1">
      <alignment horizontal="right" vertical="center" wrapText="1"/>
      <protection locked="0"/>
    </xf>
    <xf numFmtId="176" fontId="13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 applyProtection="1">
      <alignment horizontal="left" vertical="center" wrapText="1"/>
      <protection locked="0"/>
    </xf>
    <xf numFmtId="38" fontId="15" fillId="0" borderId="1" xfId="1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177" fontId="19" fillId="2" borderId="1" xfId="0" applyNumberFormat="1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38" fontId="9" fillId="0" borderId="0" xfId="1" applyFont="1" applyAlignme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8" fillId="0" borderId="1" xfId="0" applyFont="1" applyBorder="1"/>
    <xf numFmtId="0" fontId="12" fillId="2" borderId="19" xfId="0" applyFont="1" applyFill="1" applyBorder="1" applyAlignment="1" applyProtection="1">
      <alignment horizontal="right"/>
      <protection locked="0"/>
    </xf>
    <xf numFmtId="0" fontId="12" fillId="2" borderId="19" xfId="0" applyFont="1" applyFill="1" applyBorder="1" applyProtection="1">
      <protection locked="0"/>
    </xf>
    <xf numFmtId="0" fontId="9" fillId="2" borderId="0" xfId="0" applyFont="1" applyFill="1" applyAlignment="1" applyProtection="1">
      <alignment horizontal="right" wrapText="1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 applyProtection="1">
      <alignment horizontal="center" vertical="center" wrapText="1"/>
      <protection locked="0"/>
    </xf>
    <xf numFmtId="38" fontId="13" fillId="4" borderId="1" xfId="1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vertical="center" wrapText="1"/>
      <protection locked="0"/>
    </xf>
    <xf numFmtId="176" fontId="13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0" fontId="18" fillId="4" borderId="1" xfId="0" applyFont="1" applyFill="1" applyBorder="1" applyAlignment="1" applyProtection="1">
      <alignment vertical="center" wrapText="1"/>
      <protection locked="0"/>
    </xf>
    <xf numFmtId="176" fontId="18" fillId="4" borderId="1" xfId="0" applyNumberFormat="1" applyFont="1" applyFill="1" applyBorder="1" applyAlignment="1">
      <alignment horizontal="right" vertical="center" wrapText="1"/>
    </xf>
    <xf numFmtId="0" fontId="13" fillId="4" borderId="1" xfId="0" applyFont="1" applyFill="1" applyBorder="1" applyAlignment="1" applyProtection="1">
      <alignment horizontal="left" vertical="center" wrapText="1"/>
      <protection locked="0"/>
    </xf>
    <xf numFmtId="38" fontId="13" fillId="4" borderId="1" xfId="1" applyFont="1" applyFill="1" applyBorder="1" applyAlignment="1" applyProtection="1">
      <alignment horizontal="left" vertical="center" wrapText="1"/>
      <protection locked="0"/>
    </xf>
    <xf numFmtId="0" fontId="13" fillId="3" borderId="1" xfId="0" applyFont="1" applyFill="1" applyBorder="1" applyAlignment="1" applyProtection="1">
      <alignment horizontal="left" vertical="center" wrapText="1"/>
      <protection locked="0"/>
    </xf>
    <xf numFmtId="38" fontId="13" fillId="3" borderId="1" xfId="1" applyFont="1" applyFill="1" applyBorder="1" applyAlignment="1" applyProtection="1">
      <alignment horizontal="left" vertical="center" wrapText="1"/>
      <protection locked="0"/>
    </xf>
    <xf numFmtId="176" fontId="13" fillId="3" borderId="1" xfId="0" applyNumberFormat="1" applyFont="1" applyFill="1" applyBorder="1" applyAlignment="1">
      <alignment horizontal="right" vertical="center" wrapText="1"/>
    </xf>
    <xf numFmtId="0" fontId="18" fillId="4" borderId="2" xfId="0" applyFont="1" applyFill="1" applyBorder="1" applyAlignment="1" applyProtection="1">
      <alignment vertical="center"/>
      <protection locked="0"/>
    </xf>
    <xf numFmtId="0" fontId="9" fillId="4" borderId="4" xfId="0" applyFont="1" applyFill="1" applyBorder="1" applyAlignment="1" applyProtection="1">
      <alignment vertical="center"/>
      <protection locked="0"/>
    </xf>
    <xf numFmtId="38" fontId="9" fillId="4" borderId="4" xfId="1" applyFont="1" applyFill="1" applyBorder="1" applyAlignment="1" applyProtection="1">
      <alignment vertical="center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177" fontId="18" fillId="4" borderId="3" xfId="0" applyNumberFormat="1" applyFont="1" applyFill="1" applyBorder="1" applyAlignment="1" applyProtection="1">
      <alignment vertical="center"/>
      <protection locked="0"/>
    </xf>
    <xf numFmtId="0" fontId="18" fillId="4" borderId="5" xfId="0" applyFont="1" applyFill="1" applyBorder="1" applyAlignment="1" applyProtection="1">
      <alignment vertical="center"/>
      <protection locked="0"/>
    </xf>
    <xf numFmtId="0" fontId="9" fillId="4" borderId="6" xfId="0" applyFont="1" applyFill="1" applyBorder="1" applyAlignment="1" applyProtection="1">
      <alignment vertical="center"/>
      <protection locked="0"/>
    </xf>
    <xf numFmtId="38" fontId="9" fillId="4" borderId="6" xfId="1" applyFont="1" applyFill="1" applyBorder="1" applyAlignment="1" applyProtection="1">
      <alignment vertical="center"/>
      <protection locked="0"/>
    </xf>
    <xf numFmtId="0" fontId="9" fillId="4" borderId="6" xfId="0" applyFont="1" applyFill="1" applyBorder="1" applyAlignment="1" applyProtection="1">
      <alignment horizontal="center" vertical="center"/>
      <protection locked="0"/>
    </xf>
    <xf numFmtId="177" fontId="18" fillId="4" borderId="7" xfId="0" applyNumberFormat="1" applyFont="1" applyFill="1" applyBorder="1" applyAlignment="1" applyProtection="1">
      <alignment vertical="center"/>
      <protection locked="0"/>
    </xf>
    <xf numFmtId="0" fontId="9" fillId="4" borderId="8" xfId="0" applyFont="1" applyFill="1" applyBorder="1" applyAlignment="1" applyProtection="1">
      <alignment vertical="center"/>
      <protection locked="0"/>
    </xf>
    <xf numFmtId="177" fontId="18" fillId="4" borderId="9" xfId="0" applyNumberFormat="1" applyFont="1" applyFill="1" applyBorder="1" applyAlignment="1" applyProtection="1">
      <alignment vertical="center"/>
      <protection locked="0"/>
    </xf>
    <xf numFmtId="0" fontId="9" fillId="4" borderId="10" xfId="0" applyFont="1" applyFill="1" applyBorder="1" applyAlignment="1" applyProtection="1">
      <alignment vertical="center"/>
      <protection locked="0"/>
    </xf>
    <xf numFmtId="177" fontId="18" fillId="4" borderId="11" xfId="0" applyNumberFormat="1" applyFont="1" applyFill="1" applyBorder="1" applyAlignment="1" applyProtection="1">
      <alignment vertical="center"/>
      <protection locked="0"/>
    </xf>
    <xf numFmtId="0" fontId="13" fillId="3" borderId="4" xfId="0" applyFont="1" applyFill="1" applyBorder="1" applyAlignment="1" applyProtection="1">
      <alignment horizontal="left" vertical="center" wrapText="1"/>
      <protection locked="0"/>
    </xf>
    <xf numFmtId="38" fontId="13" fillId="3" borderId="4" xfId="1" applyFont="1" applyFill="1" applyBorder="1" applyAlignment="1" applyProtection="1">
      <alignment horizontal="left" vertical="center" wrapText="1"/>
      <protection locked="0"/>
    </xf>
    <xf numFmtId="0" fontId="9" fillId="3" borderId="4" xfId="0" applyFont="1" applyFill="1" applyBorder="1" applyAlignment="1" applyProtection="1">
      <alignment vertical="center"/>
      <protection locked="0"/>
    </xf>
    <xf numFmtId="177" fontId="18" fillId="3" borderId="3" xfId="0" applyNumberFormat="1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wrapText="1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3" borderId="0" xfId="0" applyFont="1" applyFill="1" applyProtection="1">
      <protection locked="0"/>
    </xf>
    <xf numFmtId="177" fontId="22" fillId="4" borderId="3" xfId="0" applyNumberFormat="1" applyFont="1" applyFill="1" applyBorder="1" applyAlignment="1">
      <alignment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13" fillId="3" borderId="2" xfId="0" applyFont="1" applyFill="1" applyBorder="1" applyAlignment="1" applyProtection="1">
      <alignment horizontal="left" vertical="center" wrapText="1"/>
      <protection locked="0"/>
    </xf>
    <xf numFmtId="0" fontId="13" fillId="3" borderId="4" xfId="0" applyFont="1" applyFill="1" applyBorder="1" applyAlignment="1" applyProtection="1">
      <alignment horizontal="left" vertical="center" wrapText="1"/>
      <protection locked="0"/>
    </xf>
    <xf numFmtId="0" fontId="13" fillId="4" borderId="1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3" fillId="3" borderId="1" xfId="0" applyFont="1" applyFill="1" applyBorder="1" applyAlignment="1" applyProtection="1">
      <alignment horizontal="left" vertical="center" wrapText="1"/>
      <protection locked="0"/>
    </xf>
    <xf numFmtId="0" fontId="10" fillId="2" borderId="20" xfId="0" applyFont="1" applyFill="1" applyBorder="1" applyAlignment="1" applyProtection="1">
      <alignment horizontal="left" vertical="center" wrapText="1"/>
      <protection locked="0"/>
    </xf>
    <xf numFmtId="0" fontId="10" fillId="2" borderId="21" xfId="0" applyFont="1" applyFill="1" applyBorder="1" applyAlignment="1" applyProtection="1">
      <alignment horizontal="left" vertical="center" wrapText="1"/>
      <protection locked="0"/>
    </xf>
    <xf numFmtId="0" fontId="10" fillId="2" borderId="22" xfId="0" applyFont="1" applyFill="1" applyBorder="1" applyAlignment="1" applyProtection="1">
      <alignment horizontal="left" vertical="center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10" fillId="2" borderId="24" xfId="0" applyFont="1" applyFill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3" fillId="3" borderId="16" xfId="0" applyFont="1" applyFill="1" applyBorder="1" applyAlignment="1" applyProtection="1">
      <alignment horizontal="center"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left" wrapText="1"/>
      <protection locked="0"/>
    </xf>
    <xf numFmtId="0" fontId="9" fillId="4" borderId="12" xfId="0" applyFont="1" applyFill="1" applyBorder="1" applyAlignment="1" applyProtection="1">
      <alignment horizontal="left" vertical="center"/>
      <protection locked="0"/>
    </xf>
    <xf numFmtId="0" fontId="9" fillId="4" borderId="13" xfId="0" applyFont="1" applyFill="1" applyBorder="1" applyAlignment="1" applyProtection="1">
      <alignment horizontal="left" vertical="center"/>
      <protection locked="0"/>
    </xf>
    <xf numFmtId="0" fontId="13" fillId="4" borderId="2" xfId="0" applyFont="1" applyFill="1" applyBorder="1" applyAlignment="1" applyProtection="1">
      <alignment horizontal="left" vertical="center" wrapText="1"/>
      <protection locked="0"/>
    </xf>
    <xf numFmtId="0" fontId="21" fillId="4" borderId="4" xfId="0" applyFont="1" applyFill="1" applyBorder="1" applyAlignment="1" applyProtection="1">
      <alignment horizontal="left" vertical="center" wrapText="1"/>
      <protection locked="0"/>
    </xf>
    <xf numFmtId="0" fontId="21" fillId="4" borderId="3" xfId="0" applyFont="1" applyFill="1" applyBorder="1" applyAlignment="1" applyProtection="1">
      <alignment horizontal="left" vertical="center" wrapText="1"/>
      <protection locked="0"/>
    </xf>
    <xf numFmtId="0" fontId="13" fillId="4" borderId="4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horizontal="left" vertical="center" wrapText="1"/>
      <protection locked="0"/>
    </xf>
    <xf numFmtId="0" fontId="18" fillId="4" borderId="2" xfId="0" applyFont="1" applyFill="1" applyBorder="1" applyAlignment="1" applyProtection="1">
      <alignment horizontal="left" vertical="center" wrapText="1"/>
      <protection locked="0"/>
    </xf>
    <xf numFmtId="0" fontId="23" fillId="4" borderId="4" xfId="0" applyFont="1" applyFill="1" applyBorder="1" applyAlignment="1" applyProtection="1">
      <alignment horizontal="left" vertical="center" wrapText="1"/>
      <protection locked="0"/>
    </xf>
    <xf numFmtId="0" fontId="23" fillId="4" borderId="3" xfId="0" applyFont="1" applyFill="1" applyBorder="1" applyAlignment="1" applyProtection="1">
      <alignment horizontal="left" vertical="center" wrapText="1"/>
      <protection locked="0"/>
    </xf>
    <xf numFmtId="0" fontId="20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1" fillId="2" borderId="0" xfId="0" applyFont="1" applyFill="1" applyAlignment="1" applyProtection="1">
      <alignment horizontal="left" vertical="center" wrapText="1"/>
      <protection locked="0"/>
    </xf>
    <xf numFmtId="0" fontId="20" fillId="3" borderId="16" xfId="0" applyFont="1" applyFill="1" applyBorder="1" applyAlignment="1" applyProtection="1">
      <alignment horizontal="center" vertical="center" wrapText="1"/>
      <protection locked="0"/>
    </xf>
    <xf numFmtId="0" fontId="13" fillId="3" borderId="14" xfId="0" applyFont="1" applyFill="1" applyBorder="1" applyAlignment="1" applyProtection="1">
      <alignment horizontal="center" vertical="center" wrapText="1"/>
      <protection locked="0"/>
    </xf>
    <xf numFmtId="0" fontId="13" fillId="3" borderId="18" xfId="0" applyFont="1" applyFill="1" applyBorder="1" applyAlignment="1" applyProtection="1">
      <alignment horizontal="center" vertical="center" wrapText="1"/>
      <protection locked="0"/>
    </xf>
    <xf numFmtId="0" fontId="13" fillId="3" borderId="15" xfId="0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0" fontId="18" fillId="4" borderId="4" xfId="0" applyFont="1" applyFill="1" applyBorder="1" applyAlignment="1" applyProtection="1">
      <alignment horizontal="left" vertical="center" wrapText="1"/>
      <protection locked="0"/>
    </xf>
    <xf numFmtId="0" fontId="18" fillId="4" borderId="3" xfId="0" applyFont="1" applyFill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17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E5"/>
      <color rgb="FFFFFFCC"/>
      <color rgb="FFFFC7C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314325</xdr:colOff>
          <xdr:row>6</xdr:row>
          <xdr:rowOff>28575</xdr:rowOff>
        </xdr:from>
        <xdr:to>
          <xdr:col>18</xdr:col>
          <xdr:colOff>180975</xdr:colOff>
          <xdr:row>32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1524000</xdr:colOff>
      <xdr:row>0</xdr:row>
      <xdr:rowOff>0</xdr:rowOff>
    </xdr:from>
    <xdr:to>
      <xdr:col>14</xdr:col>
      <xdr:colOff>5538185</xdr:colOff>
      <xdr:row>4</xdr:row>
      <xdr:rowOff>4651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281400" y="0"/>
          <a:ext cx="4014185" cy="1033351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3200" b="1"/>
            <a:t>Budget</a:t>
          </a:r>
          <a:r>
            <a:rPr lang="en-US" sz="3200" b="1" baseline="0"/>
            <a:t> Sheet Example</a:t>
          </a:r>
          <a:endParaRPr lang="en-US" sz="32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266700</xdr:colOff>
          <xdr:row>5</xdr:row>
          <xdr:rowOff>209550</xdr:rowOff>
        </xdr:from>
        <xdr:to>
          <xdr:col>24</xdr:col>
          <xdr:colOff>152400</xdr:colOff>
          <xdr:row>29</xdr:row>
          <xdr:rowOff>123825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1"/>
  <sheetViews>
    <sheetView tabSelected="1" zoomScale="75" zoomScaleNormal="75" zoomScaleSheetLayoutView="100" workbookViewId="0">
      <selection sqref="A1:N1"/>
    </sheetView>
  </sheetViews>
  <sheetFormatPr defaultColWidth="8.7109375" defaultRowHeight="13.5" x14ac:dyDescent="0.25"/>
  <cols>
    <col min="1" max="1" width="22" style="4" customWidth="1"/>
    <col min="2" max="2" width="29.28515625" style="4" customWidth="1"/>
    <col min="3" max="3" width="17.5703125" style="30" customWidth="1"/>
    <col min="4" max="4" width="3.5703125" style="31" customWidth="1"/>
    <col min="5" max="5" width="12.85546875" style="4" customWidth="1"/>
    <col min="6" max="6" width="9.7109375" style="4" customWidth="1"/>
    <col min="7" max="7" width="3.5703125" style="31" bestFit="1" customWidth="1"/>
    <col min="8" max="8" width="12.85546875" style="4" customWidth="1"/>
    <col min="9" max="9" width="9.7109375" style="4" customWidth="1"/>
    <col min="10" max="10" width="3.5703125" style="31" bestFit="1" customWidth="1"/>
    <col min="11" max="12" width="17.5703125" style="4" customWidth="1"/>
    <col min="13" max="13" width="11.28515625" style="4" customWidth="1"/>
    <col min="14" max="14" width="50.140625" style="4" customWidth="1"/>
    <col min="15" max="15" width="83.140625" style="4" customWidth="1"/>
    <col min="16" max="16" width="61" style="4" customWidth="1"/>
    <col min="17" max="21" width="8.7109375" style="4"/>
    <col min="22" max="22" width="23.7109375" style="4" customWidth="1"/>
    <col min="23" max="16384" width="8.7109375" style="4"/>
  </cols>
  <sheetData>
    <row r="1" spans="1:16" ht="26.25" customHeight="1" thickBot="1" x14ac:dyDescent="0.3">
      <c r="A1" s="75" t="s">
        <v>71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3"/>
      <c r="P1" s="9"/>
    </row>
    <row r="2" spans="1:16" ht="19.5" customHeight="1" x14ac:dyDescent="0.25">
      <c r="A2" s="81" t="s">
        <v>18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  <c r="O2" s="9"/>
      <c r="P2" s="9"/>
    </row>
    <row r="3" spans="1:16" ht="19.5" customHeight="1" thickBot="1" x14ac:dyDescent="0.3">
      <c r="A3" s="84" t="s">
        <v>19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6"/>
      <c r="O3" s="9"/>
      <c r="P3" s="9"/>
    </row>
    <row r="4" spans="1:16" ht="14.25" customHeight="1" x14ac:dyDescent="0.25">
      <c r="A4" s="102" t="s">
        <v>20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9"/>
      <c r="P4" s="9"/>
    </row>
    <row r="5" spans="1:16" ht="15" customHeight="1" x14ac:dyDescent="0.25">
      <c r="A5" s="5"/>
      <c r="B5" s="5"/>
      <c r="C5" s="6"/>
      <c r="D5" s="7"/>
      <c r="E5" s="5"/>
      <c r="F5" s="5"/>
      <c r="G5" s="7"/>
      <c r="H5" s="5"/>
      <c r="I5" s="5"/>
      <c r="J5" s="7"/>
      <c r="K5" s="5"/>
      <c r="L5" s="5"/>
      <c r="M5" s="5"/>
      <c r="N5" s="5"/>
      <c r="O5" s="9"/>
      <c r="P5" s="9"/>
    </row>
    <row r="6" spans="1:16" ht="18" customHeight="1" x14ac:dyDescent="0.25">
      <c r="A6" s="36" t="s">
        <v>21</v>
      </c>
      <c r="B6" s="9"/>
      <c r="C6" s="10"/>
      <c r="D6" s="11"/>
      <c r="E6" s="9"/>
      <c r="F6" s="9"/>
      <c r="G6" s="11"/>
      <c r="H6" s="9"/>
      <c r="I6" s="9"/>
      <c r="J6" s="11"/>
      <c r="K6" s="9"/>
      <c r="L6" s="9"/>
      <c r="M6" s="33" t="s">
        <v>50</v>
      </c>
      <c r="N6" s="34" t="s">
        <v>61</v>
      </c>
      <c r="O6" s="9"/>
      <c r="P6" s="70"/>
    </row>
    <row r="7" spans="1:16" ht="36.75" customHeight="1" x14ac:dyDescent="0.25">
      <c r="A7" s="104" t="s">
        <v>40</v>
      </c>
      <c r="B7" s="105"/>
      <c r="C7" s="105"/>
      <c r="D7" s="105"/>
      <c r="E7" s="105"/>
      <c r="F7" s="105"/>
      <c r="G7" s="105"/>
      <c r="H7" s="105"/>
      <c r="I7" s="105"/>
      <c r="J7" s="106"/>
      <c r="K7" s="87" t="s">
        <v>24</v>
      </c>
      <c r="L7" s="87" t="s">
        <v>25</v>
      </c>
      <c r="M7" s="87" t="s">
        <v>26</v>
      </c>
      <c r="N7" s="103" t="s">
        <v>35</v>
      </c>
      <c r="O7" s="100" t="s">
        <v>45</v>
      </c>
    </row>
    <row r="8" spans="1:16" ht="43.15" customHeight="1" x14ac:dyDescent="0.25">
      <c r="A8" s="107" t="s">
        <v>47</v>
      </c>
      <c r="B8" s="107"/>
      <c r="C8" s="38" t="s">
        <v>22</v>
      </c>
      <c r="D8" s="108" t="s">
        <v>23</v>
      </c>
      <c r="E8" s="109"/>
      <c r="F8" s="109"/>
      <c r="G8" s="109"/>
      <c r="H8" s="109"/>
      <c r="I8" s="109"/>
      <c r="J8" s="110"/>
      <c r="K8" s="88"/>
      <c r="L8" s="88"/>
      <c r="M8" s="88"/>
      <c r="N8" s="88"/>
      <c r="O8" s="101"/>
    </row>
    <row r="9" spans="1:16" ht="24" customHeight="1" x14ac:dyDescent="0.25">
      <c r="A9" s="92" t="s">
        <v>70</v>
      </c>
      <c r="B9" s="93"/>
      <c r="C9" s="94"/>
      <c r="D9" s="41"/>
      <c r="E9" s="42" t="s">
        <v>48</v>
      </c>
      <c r="F9" s="42" t="s">
        <v>49</v>
      </c>
      <c r="G9" s="41"/>
      <c r="H9" s="42" t="s">
        <v>48</v>
      </c>
      <c r="I9" s="42" t="s">
        <v>49</v>
      </c>
      <c r="J9" s="41"/>
      <c r="K9" s="43">
        <f>SUM(K10:K27)</f>
        <v>0</v>
      </c>
      <c r="L9" s="43">
        <f>SUM(L10:L27)</f>
        <v>0</v>
      </c>
      <c r="M9" s="43">
        <f>SUM(M10:M27)</f>
        <v>0</v>
      </c>
      <c r="N9" s="40"/>
      <c r="O9" s="41"/>
    </row>
    <row r="10" spans="1:16" ht="15" customHeight="1" x14ac:dyDescent="0.25">
      <c r="A10" s="14" t="s">
        <v>46</v>
      </c>
      <c r="B10" s="15"/>
      <c r="C10" s="16"/>
      <c r="D10" s="17" t="s">
        <v>0</v>
      </c>
      <c r="E10" s="15"/>
      <c r="F10" s="15" t="str">
        <f>IF(AND(B10&lt;&gt;""),"ppl","")</f>
        <v/>
      </c>
      <c r="G10" s="17" t="s">
        <v>0</v>
      </c>
      <c r="H10" s="15"/>
      <c r="I10" s="15" t="str">
        <f>IF(AND(B10&lt;&gt;""),"days","")</f>
        <v/>
      </c>
      <c r="J10" s="17" t="s">
        <v>41</v>
      </c>
      <c r="K10" s="18">
        <f>IF(A10="JF", C10*E10*H10, 0)</f>
        <v>0</v>
      </c>
      <c r="L10" s="18">
        <f>IF(A10="Applicant", C10*E10*H10, 0)</f>
        <v>0</v>
      </c>
      <c r="M10" s="18">
        <f>SUM(K10,L10)</f>
        <v>0</v>
      </c>
      <c r="N10" s="19"/>
      <c r="O10" s="32" t="str" cm="1">
        <f t="array" ref="O10">IF(B10="","Delete unused rows before submission",
IF($N10&lt;&gt;"","",_xlfn.SWITCH(B10,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11" spans="1:16" ht="15" customHeight="1" x14ac:dyDescent="0.25">
      <c r="A11" s="14" t="s">
        <v>3</v>
      </c>
      <c r="B11" s="15"/>
      <c r="C11" s="16"/>
      <c r="D11" s="17" t="s">
        <v>0</v>
      </c>
      <c r="E11" s="15"/>
      <c r="F11" s="15" t="str">
        <f t="shared" ref="F11:F15" si="0">IF(AND(B11&lt;&gt;""),"ppl","")</f>
        <v/>
      </c>
      <c r="G11" s="17" t="s">
        <v>0</v>
      </c>
      <c r="H11" s="15"/>
      <c r="I11" s="15" t="str">
        <f t="shared" ref="I11:I15" si="1">IF(AND(B11&lt;&gt;""),"days","")</f>
        <v/>
      </c>
      <c r="J11" s="17" t="s">
        <v>41</v>
      </c>
      <c r="K11" s="18">
        <f t="shared" ref="K11:K15" si="2">IF(A11="JF", C11*E11*H11, 0)</f>
        <v>0</v>
      </c>
      <c r="L11" s="18">
        <f t="shared" ref="L11:L93" si="3">IF(A11="Applicant", C11*E11*H11, 0)</f>
        <v>0</v>
      </c>
      <c r="M11" s="18">
        <f t="shared" ref="M11:M15" si="4">SUM(K11,L11)</f>
        <v>0</v>
      </c>
      <c r="N11" s="20"/>
      <c r="O11" s="32" t="str" cm="1">
        <f t="array" ref="O11">IF(B11="","Delete unused rows before submission",
IF($N11&lt;&gt;"","",_xlfn.SWITCH(B11,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12" spans="1:16" ht="15" customHeight="1" x14ac:dyDescent="0.25">
      <c r="A12" s="14" t="s">
        <v>3</v>
      </c>
      <c r="B12" s="15"/>
      <c r="C12" s="16"/>
      <c r="D12" s="17" t="s">
        <v>0</v>
      </c>
      <c r="E12" s="15"/>
      <c r="F12" s="15" t="str">
        <f t="shared" si="0"/>
        <v/>
      </c>
      <c r="G12" s="17" t="s">
        <v>0</v>
      </c>
      <c r="H12" s="15"/>
      <c r="I12" s="15" t="str">
        <f t="shared" si="1"/>
        <v/>
      </c>
      <c r="J12" s="17" t="s">
        <v>41</v>
      </c>
      <c r="K12" s="18">
        <f t="shared" si="2"/>
        <v>0</v>
      </c>
      <c r="L12" s="18">
        <f t="shared" si="3"/>
        <v>0</v>
      </c>
      <c r="M12" s="18">
        <f t="shared" si="4"/>
        <v>0</v>
      </c>
      <c r="N12" s="20"/>
      <c r="O12" s="32" t="str" cm="1">
        <f t="array" ref="O12">IF(B12="","Delete unused rows before submission",
IF($N12&lt;&gt;"","",_xlfn.SWITCH(B12,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13" spans="1:16" ht="15" customHeight="1" x14ac:dyDescent="0.25">
      <c r="A13" s="14" t="s">
        <v>3</v>
      </c>
      <c r="B13" s="15"/>
      <c r="C13" s="16"/>
      <c r="D13" s="17" t="s">
        <v>0</v>
      </c>
      <c r="E13" s="15"/>
      <c r="F13" s="15" t="str">
        <f t="shared" si="0"/>
        <v/>
      </c>
      <c r="G13" s="17" t="s">
        <v>0</v>
      </c>
      <c r="H13" s="15"/>
      <c r="I13" s="15" t="str">
        <f t="shared" si="1"/>
        <v/>
      </c>
      <c r="J13" s="17" t="s">
        <v>41</v>
      </c>
      <c r="K13" s="18">
        <f t="shared" si="2"/>
        <v>0</v>
      </c>
      <c r="L13" s="18">
        <f t="shared" si="3"/>
        <v>0</v>
      </c>
      <c r="M13" s="18">
        <f t="shared" si="4"/>
        <v>0</v>
      </c>
      <c r="N13" s="20"/>
      <c r="O13" s="32" t="str" cm="1">
        <f t="array" ref="O13">IF(B13="","Delete unused rows before submission",
IF($N13&lt;&gt;"","",_xlfn.SWITCH(B13,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14" spans="1:16" ht="15" customHeight="1" x14ac:dyDescent="0.25">
      <c r="A14" s="14" t="s">
        <v>3</v>
      </c>
      <c r="B14" s="15"/>
      <c r="C14" s="16"/>
      <c r="D14" s="17" t="s">
        <v>0</v>
      </c>
      <c r="E14" s="15"/>
      <c r="F14" s="15" t="str">
        <f t="shared" si="0"/>
        <v/>
      </c>
      <c r="G14" s="17" t="s">
        <v>0</v>
      </c>
      <c r="H14" s="15"/>
      <c r="I14" s="15" t="str">
        <f t="shared" si="1"/>
        <v/>
      </c>
      <c r="J14" s="17" t="s">
        <v>41</v>
      </c>
      <c r="K14" s="18">
        <f t="shared" si="2"/>
        <v>0</v>
      </c>
      <c r="L14" s="18">
        <f t="shared" si="3"/>
        <v>0</v>
      </c>
      <c r="M14" s="18">
        <f t="shared" si="4"/>
        <v>0</v>
      </c>
      <c r="N14" s="20"/>
      <c r="O14" s="32" t="str" cm="1">
        <f t="array" ref="O14">IF(B14="","Delete unused rows before submission",
IF($N14&lt;&gt;"","",_xlfn.SWITCH(B14,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15" spans="1:16" ht="15" customHeight="1" x14ac:dyDescent="0.25">
      <c r="A15" s="14" t="s">
        <v>3</v>
      </c>
      <c r="B15" s="15"/>
      <c r="C15" s="16"/>
      <c r="D15" s="17" t="s">
        <v>0</v>
      </c>
      <c r="E15" s="15"/>
      <c r="F15" s="15" t="str">
        <f t="shared" si="0"/>
        <v/>
      </c>
      <c r="G15" s="17" t="s">
        <v>0</v>
      </c>
      <c r="H15" s="15"/>
      <c r="I15" s="15" t="str">
        <f t="shared" si="1"/>
        <v/>
      </c>
      <c r="J15" s="17" t="s">
        <v>41</v>
      </c>
      <c r="K15" s="18">
        <f t="shared" si="2"/>
        <v>0</v>
      </c>
      <c r="L15" s="18">
        <f t="shared" si="3"/>
        <v>0</v>
      </c>
      <c r="M15" s="18">
        <f t="shared" si="4"/>
        <v>0</v>
      </c>
      <c r="N15" s="20"/>
      <c r="O15" s="32" t="str" cm="1">
        <f t="array" ref="O15">IF(B15="","Delete unused rows before submission",
IF($N15&lt;&gt;"","",_xlfn.SWITCH(B15,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16" spans="1:16" ht="15" customHeight="1" x14ac:dyDescent="0.25">
      <c r="A16" s="14" t="s">
        <v>3</v>
      </c>
      <c r="B16" s="15"/>
      <c r="C16" s="16"/>
      <c r="D16" s="17" t="s">
        <v>0</v>
      </c>
      <c r="E16" s="15"/>
      <c r="F16" s="15" t="str">
        <f>IF(AND(B16&lt;&gt;""),"ppl","")</f>
        <v/>
      </c>
      <c r="G16" s="17" t="s">
        <v>0</v>
      </c>
      <c r="H16" s="15"/>
      <c r="I16" s="15" t="str">
        <f>IF(AND(B16&lt;&gt;""),"days","")</f>
        <v/>
      </c>
      <c r="J16" s="17" t="s">
        <v>41</v>
      </c>
      <c r="K16" s="18">
        <f>IF(A16="JF", C16*E16*H16, 0)</f>
        <v>0</v>
      </c>
      <c r="L16" s="18">
        <f>IF(A16="Applicant", C16*E16*H16, 0)</f>
        <v>0</v>
      </c>
      <c r="M16" s="18">
        <f>SUM(K16,L16)</f>
        <v>0</v>
      </c>
      <c r="N16" s="19"/>
      <c r="O16" s="32" t="str" cm="1">
        <f t="array" ref="O16">IF(B16="","Delete unused rows before submission",
IF($N16&lt;&gt;"","",_xlfn.SWITCH(B16,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17" spans="1:15" ht="15" customHeight="1" x14ac:dyDescent="0.25">
      <c r="A17" s="14" t="s">
        <v>3</v>
      </c>
      <c r="B17" s="15"/>
      <c r="C17" s="16"/>
      <c r="D17" s="17" t="s">
        <v>0</v>
      </c>
      <c r="E17" s="15"/>
      <c r="F17" s="15" t="str">
        <f>IF(AND(B17&lt;&gt;""),"ppl","")</f>
        <v/>
      </c>
      <c r="G17" s="17" t="s">
        <v>0</v>
      </c>
      <c r="H17" s="15"/>
      <c r="I17" s="15" t="str">
        <f>IF(AND(B17&lt;&gt;""),"days","")</f>
        <v/>
      </c>
      <c r="J17" s="17" t="s">
        <v>41</v>
      </c>
      <c r="K17" s="18">
        <f>IF(A17="JF", C17*E17*H17, 0)</f>
        <v>0</v>
      </c>
      <c r="L17" s="18">
        <f>IF(A17="Applicant", C17*E17*H17, 0)</f>
        <v>0</v>
      </c>
      <c r="M17" s="18">
        <f>SUM(K17,L17)</f>
        <v>0</v>
      </c>
      <c r="N17" s="19"/>
      <c r="O17" s="32" t="str" cm="1">
        <f t="array" ref="O17">IF(B17="","Delete unused rows before submission",
IF($N17&lt;&gt;"","",_xlfn.SWITCH(B17,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18" spans="1:15" ht="15" customHeight="1" x14ac:dyDescent="0.25">
      <c r="A18" s="14" t="s">
        <v>3</v>
      </c>
      <c r="B18" s="15"/>
      <c r="C18" s="16"/>
      <c r="D18" s="17" t="s">
        <v>0</v>
      </c>
      <c r="E18" s="15"/>
      <c r="F18" s="15" t="str">
        <f t="shared" ref="F18:F22" si="5">IF(AND(B18&lt;&gt;""),"ppl","")</f>
        <v/>
      </c>
      <c r="G18" s="17" t="s">
        <v>0</v>
      </c>
      <c r="H18" s="15"/>
      <c r="I18" s="15" t="str">
        <f t="shared" ref="I18:I22" si="6">IF(AND(B18&lt;&gt;""),"days","")</f>
        <v/>
      </c>
      <c r="J18" s="17" t="s">
        <v>41</v>
      </c>
      <c r="K18" s="18">
        <f t="shared" ref="K18:K22" si="7">IF(A18="JF", C18*E18*H18, 0)</f>
        <v>0</v>
      </c>
      <c r="L18" s="18">
        <f t="shared" ref="L18:L22" si="8">IF(A18="Applicant", C18*E18*H18, 0)</f>
        <v>0</v>
      </c>
      <c r="M18" s="18">
        <f t="shared" ref="M18:M22" si="9">SUM(K18,L18)</f>
        <v>0</v>
      </c>
      <c r="N18" s="20"/>
      <c r="O18" s="32" t="str" cm="1">
        <f t="array" ref="O18">IF(B18="","Delete unused rows before submission",
IF($N18&lt;&gt;"","",_xlfn.SWITCH(B18,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19" spans="1:15" ht="15" customHeight="1" x14ac:dyDescent="0.25">
      <c r="A19" s="14" t="s">
        <v>3</v>
      </c>
      <c r="B19" s="15"/>
      <c r="C19" s="16"/>
      <c r="D19" s="17" t="s">
        <v>0</v>
      </c>
      <c r="E19" s="15"/>
      <c r="F19" s="15" t="str">
        <f t="shared" si="5"/>
        <v/>
      </c>
      <c r="G19" s="17" t="s">
        <v>0</v>
      </c>
      <c r="H19" s="15"/>
      <c r="I19" s="15" t="str">
        <f t="shared" si="6"/>
        <v/>
      </c>
      <c r="J19" s="17" t="s">
        <v>41</v>
      </c>
      <c r="K19" s="18">
        <f t="shared" si="7"/>
        <v>0</v>
      </c>
      <c r="L19" s="18">
        <f t="shared" si="8"/>
        <v>0</v>
      </c>
      <c r="M19" s="18">
        <f t="shared" si="9"/>
        <v>0</v>
      </c>
      <c r="N19" s="20"/>
      <c r="O19" s="32" t="str" cm="1">
        <f t="array" ref="O19">IF(B19="","Delete unused rows before submission",
IF($N19&lt;&gt;"","",_xlfn.SWITCH(B19,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20" spans="1:15" ht="15" customHeight="1" x14ac:dyDescent="0.25">
      <c r="A20" s="14" t="s">
        <v>3</v>
      </c>
      <c r="B20" s="15"/>
      <c r="C20" s="16"/>
      <c r="D20" s="17" t="s">
        <v>0</v>
      </c>
      <c r="E20" s="15"/>
      <c r="F20" s="15" t="str">
        <f t="shared" si="5"/>
        <v/>
      </c>
      <c r="G20" s="17" t="s">
        <v>0</v>
      </c>
      <c r="H20" s="15"/>
      <c r="I20" s="15" t="str">
        <f t="shared" si="6"/>
        <v/>
      </c>
      <c r="J20" s="17" t="s">
        <v>41</v>
      </c>
      <c r="K20" s="18">
        <f t="shared" si="7"/>
        <v>0</v>
      </c>
      <c r="L20" s="18">
        <f t="shared" si="8"/>
        <v>0</v>
      </c>
      <c r="M20" s="18">
        <f t="shared" si="9"/>
        <v>0</v>
      </c>
      <c r="N20" s="20"/>
      <c r="O20" s="32" t="str" cm="1">
        <f t="array" ref="O20">IF(B20="","Delete unused rows before submission",
IF($N20&lt;&gt;"","",_xlfn.SWITCH(B20,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21" spans="1:15" ht="15" customHeight="1" x14ac:dyDescent="0.25">
      <c r="A21" s="14" t="s">
        <v>3</v>
      </c>
      <c r="B21" s="15"/>
      <c r="C21" s="16"/>
      <c r="D21" s="17" t="s">
        <v>0</v>
      </c>
      <c r="E21" s="15"/>
      <c r="F21" s="15" t="str">
        <f t="shared" si="5"/>
        <v/>
      </c>
      <c r="G21" s="17" t="s">
        <v>0</v>
      </c>
      <c r="H21" s="15"/>
      <c r="I21" s="15" t="str">
        <f t="shared" si="6"/>
        <v/>
      </c>
      <c r="J21" s="17" t="s">
        <v>41</v>
      </c>
      <c r="K21" s="18">
        <f t="shared" si="7"/>
        <v>0</v>
      </c>
      <c r="L21" s="18">
        <f t="shared" si="8"/>
        <v>0</v>
      </c>
      <c r="M21" s="18">
        <f t="shared" si="9"/>
        <v>0</v>
      </c>
      <c r="N21" s="20"/>
      <c r="O21" s="32" t="str" cm="1">
        <f t="array" ref="O21">IF(B21="","Delete unused rows before submission",
IF($N21&lt;&gt;"","",_xlfn.SWITCH(B21,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22" spans="1:15" ht="15" customHeight="1" x14ac:dyDescent="0.25">
      <c r="A22" s="14" t="s">
        <v>3</v>
      </c>
      <c r="B22" s="15"/>
      <c r="C22" s="16"/>
      <c r="D22" s="17" t="s">
        <v>0</v>
      </c>
      <c r="E22" s="15"/>
      <c r="F22" s="15" t="str">
        <f t="shared" si="5"/>
        <v/>
      </c>
      <c r="G22" s="17" t="s">
        <v>0</v>
      </c>
      <c r="H22" s="15"/>
      <c r="I22" s="15" t="str">
        <f t="shared" si="6"/>
        <v/>
      </c>
      <c r="J22" s="17" t="s">
        <v>41</v>
      </c>
      <c r="K22" s="18">
        <f t="shared" si="7"/>
        <v>0</v>
      </c>
      <c r="L22" s="18">
        <f t="shared" si="8"/>
        <v>0</v>
      </c>
      <c r="M22" s="18">
        <f t="shared" si="9"/>
        <v>0</v>
      </c>
      <c r="N22" s="20"/>
      <c r="O22" s="32" t="str" cm="1">
        <f t="array" ref="O22">IF(B22="","Delete unused rows before submission",
IF($N22&lt;&gt;"","",_xlfn.SWITCH(B22,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23" spans="1:15" ht="15" customHeight="1" x14ac:dyDescent="0.25">
      <c r="A23" s="14" t="s">
        <v>3</v>
      </c>
      <c r="B23" s="15"/>
      <c r="C23" s="16"/>
      <c r="D23" s="17" t="s">
        <v>0</v>
      </c>
      <c r="E23" s="15"/>
      <c r="F23" s="15" t="str">
        <f>IF(AND(B23&lt;&gt;""),"ppl","")</f>
        <v/>
      </c>
      <c r="G23" s="17" t="s">
        <v>0</v>
      </c>
      <c r="H23" s="15"/>
      <c r="I23" s="15" t="str">
        <f>IF(AND(B23&lt;&gt;""),"days","")</f>
        <v/>
      </c>
      <c r="J23" s="17" t="s">
        <v>41</v>
      </c>
      <c r="K23" s="18">
        <f>IF(A23="JF", C23*E23*H23, 0)</f>
        <v>0</v>
      </c>
      <c r="L23" s="18">
        <f>IF(A23="Applicant", C23*E23*H23, 0)</f>
        <v>0</v>
      </c>
      <c r="M23" s="18">
        <f>SUM(K23,L23)</f>
        <v>0</v>
      </c>
      <c r="N23" s="19"/>
      <c r="O23" s="32" t="str" cm="1">
        <f t="array" ref="O23">IF(B23="","Delete unused rows before submission",
IF($N23&lt;&gt;"","",_xlfn.SWITCH(B23,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24" spans="1:15" ht="15" customHeight="1" x14ac:dyDescent="0.25">
      <c r="A24" s="14" t="s">
        <v>3</v>
      </c>
      <c r="B24" s="15"/>
      <c r="C24" s="16"/>
      <c r="D24" s="17" t="s">
        <v>0</v>
      </c>
      <c r="E24" s="15"/>
      <c r="F24" s="15" t="str">
        <f t="shared" ref="F24:F27" si="10">IF(AND(B24&lt;&gt;""),"ppl","")</f>
        <v/>
      </c>
      <c r="G24" s="17" t="s">
        <v>0</v>
      </c>
      <c r="H24" s="15"/>
      <c r="I24" s="15" t="str">
        <f t="shared" ref="I24:I27" si="11">IF(AND(B24&lt;&gt;""),"days","")</f>
        <v/>
      </c>
      <c r="J24" s="17" t="s">
        <v>41</v>
      </c>
      <c r="K24" s="18">
        <f t="shared" ref="K24:K27" si="12">IF(A24="JF", C24*E24*H24, 0)</f>
        <v>0</v>
      </c>
      <c r="L24" s="18">
        <f t="shared" ref="L24:L27" si="13">IF(A24="Applicant", C24*E24*H24, 0)</f>
        <v>0</v>
      </c>
      <c r="M24" s="18">
        <f t="shared" ref="M24:M27" si="14">SUM(K24,L24)</f>
        <v>0</v>
      </c>
      <c r="N24" s="20"/>
      <c r="O24" s="32" t="str" cm="1">
        <f t="array" ref="O24">IF(B24="","Delete unused rows before submission",
IF($N24&lt;&gt;"","",_xlfn.SWITCH(B24,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25" spans="1:15" ht="15" customHeight="1" x14ac:dyDescent="0.25">
      <c r="A25" s="14" t="s">
        <v>3</v>
      </c>
      <c r="B25" s="15"/>
      <c r="C25" s="16"/>
      <c r="D25" s="17" t="s">
        <v>0</v>
      </c>
      <c r="E25" s="15"/>
      <c r="F25" s="15" t="str">
        <f t="shared" si="10"/>
        <v/>
      </c>
      <c r="G25" s="17" t="s">
        <v>0</v>
      </c>
      <c r="H25" s="15"/>
      <c r="I25" s="15" t="str">
        <f t="shared" si="11"/>
        <v/>
      </c>
      <c r="J25" s="17" t="s">
        <v>41</v>
      </c>
      <c r="K25" s="18">
        <f t="shared" si="12"/>
        <v>0</v>
      </c>
      <c r="L25" s="18">
        <f t="shared" si="13"/>
        <v>0</v>
      </c>
      <c r="M25" s="18">
        <f t="shared" si="14"/>
        <v>0</v>
      </c>
      <c r="N25" s="20"/>
      <c r="O25" s="32" t="str" cm="1">
        <f t="array" ref="O25">IF(B25="","Delete unused rows before submission",
IF($N25&lt;&gt;"","",_xlfn.SWITCH(B25,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26" spans="1:15" ht="15" customHeight="1" x14ac:dyDescent="0.25">
      <c r="A26" s="14" t="s">
        <v>3</v>
      </c>
      <c r="B26" s="15"/>
      <c r="C26" s="16"/>
      <c r="D26" s="17" t="s">
        <v>0</v>
      </c>
      <c r="E26" s="15"/>
      <c r="F26" s="15" t="str">
        <f t="shared" si="10"/>
        <v/>
      </c>
      <c r="G26" s="17" t="s">
        <v>0</v>
      </c>
      <c r="H26" s="15"/>
      <c r="I26" s="15" t="str">
        <f t="shared" si="11"/>
        <v/>
      </c>
      <c r="J26" s="17" t="s">
        <v>41</v>
      </c>
      <c r="K26" s="18">
        <f t="shared" si="12"/>
        <v>0</v>
      </c>
      <c r="L26" s="18">
        <f t="shared" si="13"/>
        <v>0</v>
      </c>
      <c r="M26" s="18">
        <f t="shared" si="14"/>
        <v>0</v>
      </c>
      <c r="N26" s="20"/>
      <c r="O26" s="32" t="str" cm="1">
        <f t="array" ref="O26">IF(B26="","Delete unused rows before submission",
IF($N26&lt;&gt;"","",_xlfn.SWITCH(B26,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27" spans="1:15" ht="15" customHeight="1" x14ac:dyDescent="0.25">
      <c r="A27" s="14" t="s">
        <v>3</v>
      </c>
      <c r="B27" s="15"/>
      <c r="C27" s="16"/>
      <c r="D27" s="17" t="s">
        <v>0</v>
      </c>
      <c r="E27" s="15"/>
      <c r="F27" s="15" t="str">
        <f t="shared" si="10"/>
        <v/>
      </c>
      <c r="G27" s="17" t="s">
        <v>0</v>
      </c>
      <c r="H27" s="15"/>
      <c r="I27" s="15" t="str">
        <f t="shared" si="11"/>
        <v/>
      </c>
      <c r="J27" s="17" t="s">
        <v>41</v>
      </c>
      <c r="K27" s="18">
        <f t="shared" si="12"/>
        <v>0</v>
      </c>
      <c r="L27" s="18">
        <f t="shared" si="13"/>
        <v>0</v>
      </c>
      <c r="M27" s="18">
        <f t="shared" si="14"/>
        <v>0</v>
      </c>
      <c r="N27" s="20"/>
      <c r="O27" s="32" t="str" cm="1">
        <f t="array" ref="O27">IF(B27="","Delete unused rows before submission",
IF($N27&lt;&gt;"","",_xlfn.SWITCH(B27,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>Delete unused rows before submission</v>
      </c>
    </row>
    <row r="28" spans="1:15" ht="24" customHeight="1" x14ac:dyDescent="0.25">
      <c r="A28" s="92" t="s">
        <v>62</v>
      </c>
      <c r="B28" s="95"/>
      <c r="C28" s="96"/>
      <c r="D28" s="41"/>
      <c r="E28" s="42"/>
      <c r="F28" s="42"/>
      <c r="G28" s="41"/>
      <c r="H28" s="42"/>
      <c r="I28" s="42"/>
      <c r="J28" s="41"/>
      <c r="K28" s="43">
        <f>SUM(K29:K46)</f>
        <v>0</v>
      </c>
      <c r="L28" s="43">
        <f>SUM(L29:L46)</f>
        <v>0</v>
      </c>
      <c r="M28" s="43">
        <f>SUM(M29:M46)</f>
        <v>0</v>
      </c>
      <c r="N28" s="40"/>
      <c r="O28" s="41"/>
    </row>
    <row r="29" spans="1:15" ht="15" customHeight="1" x14ac:dyDescent="0.25">
      <c r="A29" s="14" t="s">
        <v>3</v>
      </c>
      <c r="B29" s="15"/>
      <c r="C29" s="16"/>
      <c r="D29" s="17" t="s">
        <v>0</v>
      </c>
      <c r="E29" s="15"/>
      <c r="F29" s="15" t="str" cm="1">
        <f t="array" ref="F29">_xlfn.SWITCH(B29,
"International Airfare","ppl",
"Domestic Travel (Intercity)","ppl",
"Local Transportation","ppl",
"Vehicle Rental","vehicles",
"Travel Incidentals","ppl",
"Accommodation","ppl",
"Meals","ppl",
"")</f>
        <v/>
      </c>
      <c r="G29" s="17" t="s">
        <v>0</v>
      </c>
      <c r="H29" s="15"/>
      <c r="I29" s="15" t="str" cm="1">
        <f t="array" ref="I29">_xlfn.SWITCH(B29,
"International Airfare","trips",
"Domestic Travel (Intercity)","trips",
"Local Transportation","days",
"Vehicle Rental","days",
"Travel Incidentals","trips",
"Accommodation","nights",
"Meals","days",
"")</f>
        <v/>
      </c>
      <c r="J29" s="17" t="s">
        <v>41</v>
      </c>
      <c r="K29" s="18">
        <f t="shared" ref="K29:K34" si="15">IF(A29="JF", C29*E29*H29, 0)</f>
        <v>0</v>
      </c>
      <c r="L29" s="18">
        <f t="shared" si="3"/>
        <v>0</v>
      </c>
      <c r="M29" s="18">
        <f t="shared" ref="M29:M46" si="16">SUM(K29,L29)</f>
        <v>0</v>
      </c>
      <c r="N29" s="19"/>
      <c r="O29" s="32" t="str" cm="1">
        <f t="array" ref="O29">IF(B29="","Delete unused rows before submission",
IF($N29&lt;&gt;"","",_xlfn.SWITCH(B29,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0" spans="1:15" ht="15" customHeight="1" x14ac:dyDescent="0.25">
      <c r="A30" s="14" t="s">
        <v>3</v>
      </c>
      <c r="B30" s="15"/>
      <c r="C30" s="16"/>
      <c r="D30" s="17" t="s">
        <v>0</v>
      </c>
      <c r="E30" s="15"/>
      <c r="F30" s="15" t="str" cm="1">
        <f t="array" ref="F30">_xlfn.SWITCH(B30,
"International Airfare","ppl",
"Domestic Travel (Intercity)","ppl",
"Local Transportation","ppl",
"Vehicle Rental","vehicles",
"Travel Incidentals","ppl",
"Accommodation","ppl",
"Meals","ppl",
"")</f>
        <v/>
      </c>
      <c r="G30" s="17" t="s">
        <v>0</v>
      </c>
      <c r="H30" s="15"/>
      <c r="I30" s="15" t="str" cm="1">
        <f t="array" ref="I30">_xlfn.SWITCH(B30,
"International Airfare","trips",
"Domestic Travel (Intercity)","trips",
"Local Transportation","days",
"Vehicle Rental","days",
"Travel Incidentals","trips",
"Accommodation","nights",
"Meals","days",
"")</f>
        <v/>
      </c>
      <c r="J30" s="17" t="s">
        <v>41</v>
      </c>
      <c r="K30" s="18">
        <f t="shared" si="15"/>
        <v>0</v>
      </c>
      <c r="L30" s="18">
        <f t="shared" si="3"/>
        <v>0</v>
      </c>
      <c r="M30" s="18">
        <f t="shared" si="16"/>
        <v>0</v>
      </c>
      <c r="N30" s="19"/>
      <c r="O30" s="32" t="str" cm="1">
        <f t="array" ref="O30">IF(B30="","Delete unused rows before submission",
IF($N30&lt;&gt;"","",_xlfn.SWITCH(B30,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1" spans="1:15" ht="15" customHeight="1" x14ac:dyDescent="0.25">
      <c r="A31" s="14" t="s">
        <v>3</v>
      </c>
      <c r="B31" s="15"/>
      <c r="C31" s="16"/>
      <c r="D31" s="17" t="s">
        <v>0</v>
      </c>
      <c r="E31" s="15"/>
      <c r="F31" s="15" t="str" cm="1">
        <f t="array" ref="F31">_xlfn.SWITCH(B31,
"International Airfare","ppl",
"Domestic Travel (Intercity)","ppl",
"Local Transportation","ppl",
"Vehicle Rental","vehicles",
"Travel Incidentals","ppl",
"Accommodation","ppl",
"Meals","ppl",
"")</f>
        <v/>
      </c>
      <c r="G31" s="17" t="s">
        <v>0</v>
      </c>
      <c r="H31" s="15"/>
      <c r="I31" s="15" t="str" cm="1">
        <f t="array" ref="I31">_xlfn.SWITCH(B31,
"International Airfare","trips",
"Domestic Travel (Intercity)","trips",
"Local Transportation","days",
"Vehicle Rental","days",
"Travel Incidentals","trips",
"Accommodation","nights",
"Meals","days",
"")</f>
        <v/>
      </c>
      <c r="J31" s="17" t="s">
        <v>41</v>
      </c>
      <c r="K31" s="18">
        <f t="shared" si="15"/>
        <v>0</v>
      </c>
      <c r="L31" s="18">
        <f t="shared" si="3"/>
        <v>0</v>
      </c>
      <c r="M31" s="18">
        <f t="shared" si="16"/>
        <v>0</v>
      </c>
      <c r="N31" s="19"/>
      <c r="O31" s="32" t="str" cm="1">
        <f t="array" ref="O31">IF(B31="","Delete unused rows before submission",
IF($N31&lt;&gt;"","",_xlfn.SWITCH(B31,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2" spans="1:15" ht="15" customHeight="1" x14ac:dyDescent="0.25">
      <c r="A32" s="14" t="s">
        <v>3</v>
      </c>
      <c r="B32" s="15"/>
      <c r="C32" s="16"/>
      <c r="D32" s="17" t="s">
        <v>0</v>
      </c>
      <c r="E32" s="15"/>
      <c r="F32" s="15" t="str" cm="1">
        <f t="array" ref="F32">_xlfn.SWITCH(B32,
"International Airfare","ppl",
"Domestic Travel (Intercity)","ppl",
"Local Transportation","ppl",
"Vehicle Rental","vehicles",
"Travel Incidentals","ppl",
"Accommodation","ppl",
"Meals","ppl",
"")</f>
        <v/>
      </c>
      <c r="G32" s="17" t="s">
        <v>0</v>
      </c>
      <c r="H32" s="15"/>
      <c r="I32" s="15" t="str" cm="1">
        <f t="array" ref="I32">_xlfn.SWITCH(B32,
"International Airfare","trips",
"Domestic Travel (Intercity)","trips",
"Local Transportation","days",
"Vehicle Rental","days",
"Travel Incidentals","trips",
"Accommodation","nights",
"Meals","days",
"")</f>
        <v/>
      </c>
      <c r="J32" s="17" t="s">
        <v>41</v>
      </c>
      <c r="K32" s="18">
        <f t="shared" si="15"/>
        <v>0</v>
      </c>
      <c r="L32" s="18">
        <f t="shared" si="3"/>
        <v>0</v>
      </c>
      <c r="M32" s="18">
        <f t="shared" si="16"/>
        <v>0</v>
      </c>
      <c r="N32" s="19"/>
      <c r="O32" s="32" t="str" cm="1">
        <f t="array" ref="O32">IF(B32="","Delete unused rows before submission",
IF($N32&lt;&gt;"","",_xlfn.SWITCH(B32,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3" spans="1:15" ht="15" customHeight="1" x14ac:dyDescent="0.25">
      <c r="A33" s="14" t="s">
        <v>3</v>
      </c>
      <c r="B33" s="15"/>
      <c r="C33" s="16"/>
      <c r="D33" s="17" t="s">
        <v>0</v>
      </c>
      <c r="E33" s="15"/>
      <c r="F33" s="15" t="str" cm="1">
        <f t="array" ref="F33">_xlfn.SWITCH(B33,
"International Airfare","ppl",
"Domestic Travel (Intercity)","ppl",
"Local Transportation","ppl",
"Vehicle Rental","vehicles",
"Travel Incidentals","ppl",
"Accommodation","ppl",
"Meals","ppl",
"")</f>
        <v/>
      </c>
      <c r="G33" s="17" t="s">
        <v>0</v>
      </c>
      <c r="H33" s="15"/>
      <c r="I33" s="15" t="str" cm="1">
        <f t="array" ref="I33">_xlfn.SWITCH(B33,
"International Airfare","trips",
"Domestic Travel (Intercity)","trips",
"Local Transportation","days",
"Vehicle Rental","days",
"Travel Incidentals","trips",
"Accommodation","nights",
"Meals","days",
"")</f>
        <v/>
      </c>
      <c r="J33" s="17" t="s">
        <v>41</v>
      </c>
      <c r="K33" s="18">
        <f t="shared" si="15"/>
        <v>0</v>
      </c>
      <c r="L33" s="18">
        <f t="shared" si="3"/>
        <v>0</v>
      </c>
      <c r="M33" s="18">
        <f t="shared" si="16"/>
        <v>0</v>
      </c>
      <c r="N33" s="19"/>
      <c r="O33" s="32" t="str" cm="1">
        <f t="array" ref="O33">IF(B33="","Delete unused rows before submission",
IF($N33&lt;&gt;"","",_xlfn.SWITCH(B33,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4" spans="1:15" ht="15" customHeight="1" x14ac:dyDescent="0.25">
      <c r="A34" s="14" t="s">
        <v>3</v>
      </c>
      <c r="B34" s="15"/>
      <c r="C34" s="16"/>
      <c r="D34" s="17" t="s">
        <v>0</v>
      </c>
      <c r="E34" s="15"/>
      <c r="F34" s="15" t="str" cm="1">
        <f t="array" ref="F34">_xlfn.SWITCH(B34,
"International Airfare","ppl",
"Domestic Travel (Intercity)","ppl",
"Local Transportation","ppl",
"Vehicle Rental","vehicles",
"Travel Incidentals","ppl",
"Accommodation","ppl",
"Meals","ppl",
"")</f>
        <v/>
      </c>
      <c r="G34" s="17" t="s">
        <v>0</v>
      </c>
      <c r="H34" s="15"/>
      <c r="I34" s="15" t="str" cm="1">
        <f t="array" ref="I34">_xlfn.SWITCH(B34,
"International Airfare","trips",
"Domestic Travel (Intercity)","trips",
"Local Transportation","days",
"Vehicle Rental","days",
"Travel Incidentals","trips",
"Accommodation","nights",
"Meals","days",
"")</f>
        <v/>
      </c>
      <c r="J34" s="17" t="s">
        <v>41</v>
      </c>
      <c r="K34" s="18">
        <f t="shared" si="15"/>
        <v>0</v>
      </c>
      <c r="L34" s="18">
        <f t="shared" si="3"/>
        <v>0</v>
      </c>
      <c r="M34" s="18">
        <f t="shared" si="16"/>
        <v>0</v>
      </c>
      <c r="N34" s="19"/>
      <c r="O34" s="32" t="str" cm="1">
        <f t="array" ref="O34">IF(B34="","Delete unused rows before submission",
IF($N34&lt;&gt;"","",_xlfn.SWITCH(B34,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5" spans="1:15" ht="15" customHeight="1" x14ac:dyDescent="0.25">
      <c r="A35" s="14" t="s">
        <v>3</v>
      </c>
      <c r="B35" s="15"/>
      <c r="C35" s="16"/>
      <c r="D35" s="17" t="s">
        <v>0</v>
      </c>
      <c r="E35" s="15"/>
      <c r="F35" s="15" t="str" cm="1">
        <f t="array" ref="F35">_xlfn.SWITCH(B35,
"International Airfare","ppl",
"Domestic Travel (Intercity)","ppl",
"Local Transportation","ppl",
"Vehicle Rental","vehicles",
"Travel Incidentals","ppl",
"Accommodation","ppl",
"Meals","ppl",
"")</f>
        <v/>
      </c>
      <c r="G35" s="17" t="s">
        <v>0</v>
      </c>
      <c r="H35" s="15"/>
      <c r="I35" s="15" t="str" cm="1">
        <f t="array" ref="I35">_xlfn.SWITCH(B35,
"International Airfare","trips",
"Domestic Travel (Intercity)","trips",
"Local Transportation","days",
"Vehicle Rental","days",
"Travel Incidentals","trips",
"Accommodation","nights",
"Meals","days",
"")</f>
        <v/>
      </c>
      <c r="J35" s="17" t="s">
        <v>41</v>
      </c>
      <c r="K35" s="18">
        <f t="shared" ref="K35:K46" si="17">IF(A35="JF", C35*E35*H35, 0)</f>
        <v>0</v>
      </c>
      <c r="L35" s="18">
        <f t="shared" ref="L35:L46" si="18">IF(A35="Applicant", C35*E35*H35, 0)</f>
        <v>0</v>
      </c>
      <c r="M35" s="18">
        <f t="shared" si="16"/>
        <v>0</v>
      </c>
      <c r="N35" s="19"/>
      <c r="O35" s="32" t="str" cm="1">
        <f t="array" ref="O35">IF(B35="","Delete unused rows before submission",
IF($N35&lt;&gt;"","",_xlfn.SWITCH(B35,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6" spans="1:15" ht="15" customHeight="1" x14ac:dyDescent="0.25">
      <c r="A36" s="14" t="s">
        <v>3</v>
      </c>
      <c r="B36" s="15"/>
      <c r="C36" s="16"/>
      <c r="D36" s="17" t="s">
        <v>0</v>
      </c>
      <c r="E36" s="15"/>
      <c r="F36" s="15" t="str" cm="1">
        <f t="array" ref="F36">_xlfn.SWITCH(B36,
"International Airfare","ppl",
"Domestic Travel (Intercity)","ppl",
"Local Transportation","ppl",
"Vehicle Rental","vehicles",
"Travel Incidentals","ppl",
"Accommodation","ppl",
"Meals","ppl",
"")</f>
        <v/>
      </c>
      <c r="G36" s="17" t="s">
        <v>0</v>
      </c>
      <c r="H36" s="15"/>
      <c r="I36" s="15" t="str" cm="1">
        <f t="array" ref="I36">_xlfn.SWITCH(B36,
"International Airfare","trips",
"Domestic Travel (Intercity)","trips",
"Local Transportation","days",
"Vehicle Rental","days",
"Travel Incidentals","trips",
"Accommodation","nights",
"Meals","days",
"")</f>
        <v/>
      </c>
      <c r="J36" s="17" t="s">
        <v>41</v>
      </c>
      <c r="K36" s="18">
        <f t="shared" si="17"/>
        <v>0</v>
      </c>
      <c r="L36" s="18">
        <f t="shared" si="18"/>
        <v>0</v>
      </c>
      <c r="M36" s="18">
        <f t="shared" si="16"/>
        <v>0</v>
      </c>
      <c r="N36" s="19"/>
      <c r="O36" s="32" t="str" cm="1">
        <f t="array" ref="O36">IF(B36="","Delete unused rows before submission",
IF($N36&lt;&gt;"","",_xlfn.SWITCH(B36,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7" spans="1:15" ht="15" customHeight="1" x14ac:dyDescent="0.25">
      <c r="A37" s="14" t="s">
        <v>3</v>
      </c>
      <c r="B37" s="15"/>
      <c r="C37" s="16"/>
      <c r="D37" s="17" t="s">
        <v>0</v>
      </c>
      <c r="E37" s="15"/>
      <c r="F37" s="15" t="str" cm="1">
        <f t="array" ref="F37">_xlfn.SWITCH(B37,
"International Airfare","ppl",
"Domestic Travel (Intercity)","ppl",
"Local Transportation","ppl",
"Vehicle Rental","vehicles",
"Travel Incidentals","ppl",
"Accommodation","ppl",
"Meals","ppl",
"")</f>
        <v/>
      </c>
      <c r="G37" s="17" t="s">
        <v>0</v>
      </c>
      <c r="H37" s="15"/>
      <c r="I37" s="15" t="str" cm="1">
        <f t="array" ref="I37">_xlfn.SWITCH(B37,
"International Airfare","trips",
"Domestic Travel (Intercity)","trips",
"Local Transportation","days",
"Vehicle Rental","days",
"Travel Incidentals","trips",
"Accommodation","nights",
"Meals","days",
"")</f>
        <v/>
      </c>
      <c r="J37" s="17" t="s">
        <v>41</v>
      </c>
      <c r="K37" s="18">
        <f t="shared" si="17"/>
        <v>0</v>
      </c>
      <c r="L37" s="18">
        <f t="shared" si="18"/>
        <v>0</v>
      </c>
      <c r="M37" s="18">
        <f t="shared" si="16"/>
        <v>0</v>
      </c>
      <c r="N37" s="19"/>
      <c r="O37" s="32" t="str" cm="1">
        <f t="array" ref="O37">IF(B37="","Delete unused rows before submission",
IF($N37&lt;&gt;"","",_xlfn.SWITCH(B37,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8" spans="1:15" ht="15" customHeight="1" x14ac:dyDescent="0.25">
      <c r="A38" s="14" t="s">
        <v>3</v>
      </c>
      <c r="B38" s="15"/>
      <c r="C38" s="16"/>
      <c r="D38" s="17" t="s">
        <v>0</v>
      </c>
      <c r="E38" s="15"/>
      <c r="F38" s="15" t="str" cm="1">
        <f t="array" ref="F38">_xlfn.SWITCH(B38,
"International Airfare","ppl",
"Domestic Travel (Intercity)","ppl",
"Local Transportation","ppl",
"Vehicle Rental","vehicles",
"Travel Incidentals","ppl",
"Accommodation","ppl",
"Meals","ppl",
"")</f>
        <v/>
      </c>
      <c r="G38" s="17" t="s">
        <v>0</v>
      </c>
      <c r="H38" s="15"/>
      <c r="I38" s="15" t="str" cm="1">
        <f t="array" ref="I38">_xlfn.SWITCH(B38,
"International Airfare","trips",
"Domestic Travel (Intercity)","trips",
"Local Transportation","days",
"Vehicle Rental","days",
"Travel Incidentals","trips",
"Accommodation","nights",
"Meals","days",
"")</f>
        <v/>
      </c>
      <c r="J38" s="17" t="s">
        <v>41</v>
      </c>
      <c r="K38" s="18">
        <f t="shared" si="17"/>
        <v>0</v>
      </c>
      <c r="L38" s="18">
        <f t="shared" si="18"/>
        <v>0</v>
      </c>
      <c r="M38" s="18">
        <f t="shared" si="16"/>
        <v>0</v>
      </c>
      <c r="N38" s="19"/>
      <c r="O38" s="32" t="str" cm="1">
        <f t="array" ref="O38">IF(B38="","Delete unused rows before submission",
IF($N38&lt;&gt;"","",_xlfn.SWITCH(B38,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39" spans="1:15" ht="15" customHeight="1" x14ac:dyDescent="0.25">
      <c r="A39" s="14" t="s">
        <v>3</v>
      </c>
      <c r="B39" s="15"/>
      <c r="C39" s="16"/>
      <c r="D39" s="17" t="s">
        <v>0</v>
      </c>
      <c r="E39" s="15"/>
      <c r="F39" s="15" t="str" cm="1">
        <f t="array" ref="F39">_xlfn.SWITCH(B39,
"International Airfare","ppl",
"Domestic Travel (Intercity)","ppl",
"Local Transportation","ppl",
"Vehicle Rental","vehicles",
"Travel Incidentals","ppl",
"Accommodation","ppl",
"Meals","ppl",
"")</f>
        <v/>
      </c>
      <c r="G39" s="17" t="s">
        <v>0</v>
      </c>
      <c r="H39" s="15"/>
      <c r="I39" s="15" t="str" cm="1">
        <f t="array" ref="I39">_xlfn.SWITCH(B39,
"International Airfare","trips",
"Domestic Travel (Intercity)","trips",
"Local Transportation","days",
"Vehicle Rental","days",
"Travel Incidentals","trips",
"Accommodation","nights",
"Meals","days",
"")</f>
        <v/>
      </c>
      <c r="J39" s="17" t="s">
        <v>41</v>
      </c>
      <c r="K39" s="18">
        <f t="shared" si="17"/>
        <v>0</v>
      </c>
      <c r="L39" s="18">
        <f t="shared" si="18"/>
        <v>0</v>
      </c>
      <c r="M39" s="18">
        <f t="shared" si="16"/>
        <v>0</v>
      </c>
      <c r="N39" s="19"/>
      <c r="O39" s="32" t="str" cm="1">
        <f t="array" ref="O39">IF(B39="","Delete unused rows before submission",
IF($N39&lt;&gt;"","",_xlfn.SWITCH(B39,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40" spans="1:15" ht="15" customHeight="1" x14ac:dyDescent="0.25">
      <c r="A40" s="14" t="s">
        <v>3</v>
      </c>
      <c r="B40" s="15"/>
      <c r="C40" s="16"/>
      <c r="D40" s="17" t="s">
        <v>0</v>
      </c>
      <c r="E40" s="15"/>
      <c r="F40" s="15" t="str" cm="1">
        <f t="array" ref="F40">_xlfn.SWITCH(B40,
"International Airfare","ppl",
"Domestic Travel (Intercity)","ppl",
"Local Transportation","ppl",
"Vehicle Rental","vehicles",
"Travel Incidentals","ppl",
"Accommodation","ppl",
"Meals","ppl",
"")</f>
        <v/>
      </c>
      <c r="G40" s="17" t="s">
        <v>0</v>
      </c>
      <c r="H40" s="15"/>
      <c r="I40" s="15" t="str" cm="1">
        <f t="array" ref="I40">_xlfn.SWITCH(B40,
"International Airfare","trips",
"Domestic Travel (Intercity)","trips",
"Local Transportation","days",
"Vehicle Rental","days",
"Travel Incidentals","trips",
"Accommodation","nights",
"Meals","days",
"")</f>
        <v/>
      </c>
      <c r="J40" s="17" t="s">
        <v>41</v>
      </c>
      <c r="K40" s="18">
        <f t="shared" si="17"/>
        <v>0</v>
      </c>
      <c r="L40" s="18">
        <f t="shared" si="18"/>
        <v>0</v>
      </c>
      <c r="M40" s="18">
        <f t="shared" si="16"/>
        <v>0</v>
      </c>
      <c r="N40" s="19"/>
      <c r="O40" s="32" t="str" cm="1">
        <f t="array" ref="O40">IF(B40="","Delete unused rows before submission",
IF($N40&lt;&gt;"","",_xlfn.SWITCH(B40,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41" spans="1:15" ht="15" customHeight="1" x14ac:dyDescent="0.25">
      <c r="A41" s="14" t="s">
        <v>3</v>
      </c>
      <c r="B41" s="15"/>
      <c r="C41" s="16"/>
      <c r="D41" s="17" t="s">
        <v>0</v>
      </c>
      <c r="E41" s="15"/>
      <c r="F41" s="15" t="str" cm="1">
        <f t="array" ref="F41">_xlfn.SWITCH(B41,
"International Airfare","ppl",
"Domestic Travel (Intercity)","ppl",
"Local Transportation","ppl",
"Vehicle Rental","vehicles",
"Travel Incidentals","ppl",
"Accommodation","ppl",
"Meals","ppl",
"")</f>
        <v/>
      </c>
      <c r="G41" s="17" t="s">
        <v>0</v>
      </c>
      <c r="H41" s="15"/>
      <c r="I41" s="15" t="str" cm="1">
        <f t="array" ref="I41">_xlfn.SWITCH(B41,
"International Airfare","trips",
"Domestic Travel (Intercity)","trips",
"Local Transportation","days",
"Vehicle Rental","days",
"Travel Incidentals","trips",
"Accommodation","nights",
"Meals","days",
"")</f>
        <v/>
      </c>
      <c r="J41" s="17" t="s">
        <v>41</v>
      </c>
      <c r="K41" s="18">
        <f t="shared" si="17"/>
        <v>0</v>
      </c>
      <c r="L41" s="18">
        <f t="shared" si="18"/>
        <v>0</v>
      </c>
      <c r="M41" s="18">
        <f t="shared" si="16"/>
        <v>0</v>
      </c>
      <c r="N41" s="19"/>
      <c r="O41" s="32" t="str" cm="1">
        <f t="array" ref="O41">IF(B41="","Delete unused rows before submission",
IF($N41&lt;&gt;"","",_xlfn.SWITCH(B41,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42" spans="1:15" ht="15" customHeight="1" x14ac:dyDescent="0.25">
      <c r="A42" s="14" t="s">
        <v>3</v>
      </c>
      <c r="B42" s="15"/>
      <c r="C42" s="16"/>
      <c r="D42" s="17" t="s">
        <v>0</v>
      </c>
      <c r="E42" s="15"/>
      <c r="F42" s="15" t="str" cm="1">
        <f t="array" ref="F42">_xlfn.SWITCH(B42,
"International Airfare","ppl",
"Domestic Travel (Intercity)","ppl",
"Local Transportation","ppl",
"Vehicle Rental","vehicles",
"Travel Incidentals","ppl",
"Accommodation","ppl",
"Meals","ppl",
"")</f>
        <v/>
      </c>
      <c r="G42" s="17" t="s">
        <v>0</v>
      </c>
      <c r="H42" s="15"/>
      <c r="I42" s="15" t="str" cm="1">
        <f t="array" ref="I42">_xlfn.SWITCH(B42,
"International Airfare","trips",
"Domestic Travel (Intercity)","trips",
"Local Transportation","days",
"Vehicle Rental","days",
"Travel Incidentals","trips",
"Accommodation","nights",
"Meals","days",
"")</f>
        <v/>
      </c>
      <c r="J42" s="17" t="s">
        <v>41</v>
      </c>
      <c r="K42" s="18">
        <f t="shared" si="17"/>
        <v>0</v>
      </c>
      <c r="L42" s="18">
        <f t="shared" si="18"/>
        <v>0</v>
      </c>
      <c r="M42" s="18">
        <f t="shared" si="16"/>
        <v>0</v>
      </c>
      <c r="N42" s="19"/>
      <c r="O42" s="32" t="str" cm="1">
        <f t="array" ref="O42">IF(B42="","Delete unused rows before submission",
IF($N42&lt;&gt;"","",_xlfn.SWITCH(B42,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43" spans="1:15" ht="15" customHeight="1" x14ac:dyDescent="0.25">
      <c r="A43" s="14" t="s">
        <v>3</v>
      </c>
      <c r="B43" s="15"/>
      <c r="C43" s="16"/>
      <c r="D43" s="17" t="s">
        <v>0</v>
      </c>
      <c r="E43" s="15"/>
      <c r="F43" s="15" t="str" cm="1">
        <f t="array" ref="F43">_xlfn.SWITCH(B43,
"International Airfare","ppl",
"Domestic Travel (Intercity)","ppl",
"Local Transportation","ppl",
"Vehicle Rental","vehicles",
"Travel Incidentals","ppl",
"Accommodation","ppl",
"Meals","ppl",
"")</f>
        <v/>
      </c>
      <c r="G43" s="17" t="s">
        <v>0</v>
      </c>
      <c r="H43" s="15"/>
      <c r="I43" s="15" t="str" cm="1">
        <f t="array" ref="I43">_xlfn.SWITCH(B43,
"International Airfare","trips",
"Domestic Travel (Intercity)","trips",
"Local Transportation","days",
"Vehicle Rental","days",
"Travel Incidentals","trips",
"Accommodation","nights",
"Meals","days",
"")</f>
        <v/>
      </c>
      <c r="J43" s="17" t="s">
        <v>41</v>
      </c>
      <c r="K43" s="18">
        <f t="shared" si="17"/>
        <v>0</v>
      </c>
      <c r="L43" s="18">
        <f t="shared" si="18"/>
        <v>0</v>
      </c>
      <c r="M43" s="18">
        <f t="shared" si="16"/>
        <v>0</v>
      </c>
      <c r="N43" s="19"/>
      <c r="O43" s="32" t="str" cm="1">
        <f t="array" ref="O43">IF(B43="","Delete unused rows before submission",
IF($N43&lt;&gt;"","",_xlfn.SWITCH(B43,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44" spans="1:15" ht="15" customHeight="1" x14ac:dyDescent="0.25">
      <c r="A44" s="14" t="s">
        <v>3</v>
      </c>
      <c r="B44" s="15"/>
      <c r="C44" s="16"/>
      <c r="D44" s="17" t="s">
        <v>0</v>
      </c>
      <c r="E44" s="15"/>
      <c r="F44" s="15" t="str" cm="1">
        <f t="array" ref="F44">_xlfn.SWITCH(B44,
"International Airfare","ppl",
"Domestic Travel (Intercity)","ppl",
"Local Transportation","ppl",
"Vehicle Rental","vehicles",
"Travel Incidentals","ppl",
"Accommodation","ppl",
"Meals","ppl",
"")</f>
        <v/>
      </c>
      <c r="G44" s="17" t="s">
        <v>0</v>
      </c>
      <c r="H44" s="15"/>
      <c r="I44" s="15" t="str" cm="1">
        <f t="array" ref="I44">_xlfn.SWITCH(B44,
"International Airfare","trips",
"Domestic Travel (Intercity)","trips",
"Local Transportation","days",
"Vehicle Rental","days",
"Travel Incidentals","trips",
"Accommodation","nights",
"Meals","days",
"")</f>
        <v/>
      </c>
      <c r="J44" s="17" t="s">
        <v>41</v>
      </c>
      <c r="K44" s="18">
        <f t="shared" si="17"/>
        <v>0</v>
      </c>
      <c r="L44" s="18">
        <f t="shared" si="18"/>
        <v>0</v>
      </c>
      <c r="M44" s="18">
        <f t="shared" si="16"/>
        <v>0</v>
      </c>
      <c r="N44" s="19"/>
      <c r="O44" s="32" t="str" cm="1">
        <f t="array" ref="O44">IF(B44="","Delete unused rows before submission",
IF($N44&lt;&gt;"","",_xlfn.SWITCH(B44,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45" spans="1:15" ht="15" customHeight="1" x14ac:dyDescent="0.25">
      <c r="A45" s="14" t="s">
        <v>3</v>
      </c>
      <c r="B45" s="15"/>
      <c r="C45" s="16"/>
      <c r="D45" s="17" t="s">
        <v>0</v>
      </c>
      <c r="E45" s="15"/>
      <c r="F45" s="15" t="str" cm="1">
        <f t="array" ref="F45">_xlfn.SWITCH(B45,
"International Airfare","ppl",
"Domestic Travel (Intercity)","ppl",
"Local Transportation","ppl",
"Vehicle Rental","vehicles",
"Travel Incidentals","ppl",
"Accommodation","ppl",
"Meals","ppl",
"")</f>
        <v/>
      </c>
      <c r="G45" s="17" t="s">
        <v>0</v>
      </c>
      <c r="H45" s="15"/>
      <c r="I45" s="15" t="str" cm="1">
        <f t="array" ref="I45">_xlfn.SWITCH(B45,
"International Airfare","trips",
"Domestic Travel (Intercity)","trips",
"Local Transportation","days",
"Vehicle Rental","days",
"Travel Incidentals","trips",
"Accommodation","nights",
"Meals","days",
"")</f>
        <v/>
      </c>
      <c r="J45" s="17" t="s">
        <v>41</v>
      </c>
      <c r="K45" s="18">
        <f t="shared" si="17"/>
        <v>0</v>
      </c>
      <c r="L45" s="18">
        <f t="shared" si="18"/>
        <v>0</v>
      </c>
      <c r="M45" s="18">
        <f t="shared" si="16"/>
        <v>0</v>
      </c>
      <c r="N45" s="19"/>
      <c r="O45" s="32" t="str" cm="1">
        <f t="array" ref="O45">IF(B45="","Delete unused rows before submission",
IF($N45&lt;&gt;"","",_xlfn.SWITCH(B45,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46" spans="1:15" ht="15" customHeight="1" x14ac:dyDescent="0.25">
      <c r="A46" s="14" t="s">
        <v>3</v>
      </c>
      <c r="B46" s="15"/>
      <c r="C46" s="16"/>
      <c r="D46" s="17" t="s">
        <v>0</v>
      </c>
      <c r="E46" s="15"/>
      <c r="F46" s="15" t="str" cm="1">
        <f t="array" ref="F46">_xlfn.SWITCH(B46,
"International Airfare","ppl",
"Domestic Travel (Intercity)","ppl",
"Local Transportation","ppl",
"Vehicle Rental","vehicles",
"Travel Incidentals","ppl",
"Accommodation","ppl",
"Meals","ppl",
"")</f>
        <v/>
      </c>
      <c r="G46" s="17" t="s">
        <v>0</v>
      </c>
      <c r="H46" s="15"/>
      <c r="I46" s="15" t="str" cm="1">
        <f t="array" ref="I46">_xlfn.SWITCH(B46,
"International Airfare","trips",
"Domestic Travel (Intercity)","trips",
"Local Transportation","days",
"Vehicle Rental","days",
"Travel Incidentals","trips",
"Accommodation","nights",
"Meals","days",
"")</f>
        <v/>
      </c>
      <c r="J46" s="17" t="s">
        <v>41</v>
      </c>
      <c r="K46" s="18">
        <f t="shared" si="17"/>
        <v>0</v>
      </c>
      <c r="L46" s="18">
        <f t="shared" si="18"/>
        <v>0</v>
      </c>
      <c r="M46" s="18">
        <f t="shared" si="16"/>
        <v>0</v>
      </c>
      <c r="N46" s="19"/>
      <c r="O46" s="32" t="str" cm="1">
        <f t="array" ref="O46">IF(B46="","Delete unused rows before submission",
IF($N46&lt;&gt;"","",_xlfn.SWITCH(B46,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>Delete unused rows before submission</v>
      </c>
    </row>
    <row r="47" spans="1:15" ht="24" customHeight="1" x14ac:dyDescent="0.25">
      <c r="A47" s="92" t="s">
        <v>63</v>
      </c>
      <c r="B47" s="95"/>
      <c r="C47" s="96"/>
      <c r="D47" s="41"/>
      <c r="E47" s="42"/>
      <c r="F47" s="42"/>
      <c r="G47" s="41"/>
      <c r="H47" s="42"/>
      <c r="I47" s="42"/>
      <c r="J47" s="41"/>
      <c r="K47" s="43">
        <f>SUM(K48:K68)</f>
        <v>0</v>
      </c>
      <c r="L47" s="43">
        <f>SUM(L48:L68)</f>
        <v>0</v>
      </c>
      <c r="M47" s="43">
        <f>SUM(M48:M68)</f>
        <v>0</v>
      </c>
      <c r="N47" s="40"/>
      <c r="O47" s="41"/>
    </row>
    <row r="48" spans="1:15" ht="15" customHeight="1" x14ac:dyDescent="0.25">
      <c r="A48" s="14" t="s">
        <v>3</v>
      </c>
      <c r="B48" s="15"/>
      <c r="C48" s="16"/>
      <c r="D48" s="17" t="s">
        <v>0</v>
      </c>
      <c r="E48" s="15"/>
      <c r="F48" s="15" t="str" cm="1">
        <f t="array" ref="F48">_xlfn.SWITCH(B48,
"Venue Rental","events",
"Equipment Rental","events",
"Registration Fee","events",
"Administrative Expenses","months",
"Refreshments","ppl",
"Meeting Lunch","ppl",
"Reception","ppl",
"")</f>
        <v/>
      </c>
      <c r="G48" s="17" t="s">
        <v>0</v>
      </c>
      <c r="H48" s="15"/>
      <c r="I48" s="15" t="str" cm="1">
        <f t="array" ref="I48">_xlfn.SWITCH(B48,
"Venue Rental","days",
"Equipment Rental","days",
"Registration Fee","days",
"Administrative Expenses","times",
"Refreshments","times",
"Meeting Lunch","times",
"Reception","times",
"")</f>
        <v/>
      </c>
      <c r="J48" s="17" t="s">
        <v>41</v>
      </c>
      <c r="K48" s="18">
        <f t="shared" ref="K48:K54" si="19">IF(A48="JF", C48*E48*H48, 0)</f>
        <v>0</v>
      </c>
      <c r="L48" s="18">
        <f t="shared" si="3"/>
        <v>0</v>
      </c>
      <c r="M48" s="18">
        <f t="shared" ref="M48:M53" si="20">SUM(K48,L48)</f>
        <v>0</v>
      </c>
      <c r="N48" s="19"/>
      <c r="O48" s="32" t="str" cm="1">
        <f t="array" ref="O48">IF(B48="","Delete unused rows before submission",
IF($N48&lt;&gt;"","",_xlfn.SWITCH(B48,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49" spans="1:15" ht="15" customHeight="1" x14ac:dyDescent="0.25">
      <c r="A49" s="14" t="s">
        <v>3</v>
      </c>
      <c r="B49" s="15"/>
      <c r="C49" s="16"/>
      <c r="D49" s="17" t="s">
        <v>0</v>
      </c>
      <c r="E49" s="15"/>
      <c r="F49" s="15" t="str" cm="1">
        <f t="array" ref="F49">_xlfn.SWITCH(B49,
"Venue Rental","events",
"Equipment Rental","events",
"Registration Fee","events",
"Administrative Expenses","months",
"Refreshments","ppl",
"Meeting Lunch","ppl",
"Reception","ppl",
"")</f>
        <v/>
      </c>
      <c r="G49" s="17" t="s">
        <v>0</v>
      </c>
      <c r="H49" s="15"/>
      <c r="I49" s="15" t="str" cm="1">
        <f t="array" ref="I49">_xlfn.SWITCH(B49,
"Venue Rental","days",
"Equipment Rental","days",
"Registration Fee","days",
"Administrative Expenses","times",
"Refreshments","times",
"Meeting Lunch","times",
"Reception","times",
"")</f>
        <v/>
      </c>
      <c r="J49" s="17" t="s">
        <v>41</v>
      </c>
      <c r="K49" s="18">
        <f t="shared" si="19"/>
        <v>0</v>
      </c>
      <c r="L49" s="18">
        <f t="shared" si="3"/>
        <v>0</v>
      </c>
      <c r="M49" s="18">
        <f t="shared" si="20"/>
        <v>0</v>
      </c>
      <c r="N49" s="19"/>
      <c r="O49" s="32" t="str" cm="1">
        <f t="array" ref="O49">IF(B49="","Delete unused rows before submission",
IF($N49&lt;&gt;"","",_xlfn.SWITCH(B49,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0" spans="1:15" ht="15" customHeight="1" x14ac:dyDescent="0.25">
      <c r="A50" s="14" t="s">
        <v>3</v>
      </c>
      <c r="B50" s="15"/>
      <c r="C50" s="16"/>
      <c r="D50" s="17" t="s">
        <v>0</v>
      </c>
      <c r="E50" s="15"/>
      <c r="F50" s="15" t="str" cm="1">
        <f t="array" ref="F50">_xlfn.SWITCH(B50,
"Venue Rental","events",
"Equipment Rental","events",
"Registration Fee","events",
"Administrative Expenses","months",
"Refreshments","ppl",
"Meeting Lunch","ppl",
"Reception","ppl",
"")</f>
        <v/>
      </c>
      <c r="G50" s="17" t="s">
        <v>0</v>
      </c>
      <c r="H50" s="15"/>
      <c r="I50" s="15" t="str" cm="1">
        <f t="array" ref="I50">_xlfn.SWITCH(B50,
"Venue Rental","days",
"Equipment Rental","days",
"Registration Fee","days",
"Administrative Expenses","times",
"Refreshments","times",
"Meeting Lunch","times",
"Reception","times",
"")</f>
        <v/>
      </c>
      <c r="J50" s="17" t="s">
        <v>41</v>
      </c>
      <c r="K50" s="18">
        <f t="shared" si="19"/>
        <v>0</v>
      </c>
      <c r="L50" s="18">
        <f t="shared" si="3"/>
        <v>0</v>
      </c>
      <c r="M50" s="18">
        <f t="shared" si="20"/>
        <v>0</v>
      </c>
      <c r="N50" s="19"/>
      <c r="O50" s="32" t="str" cm="1">
        <f t="array" ref="O50">IF(B50="","Delete unused rows before submission",
IF($N50&lt;&gt;"","",_xlfn.SWITCH(B50,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1" spans="1:15" ht="15" customHeight="1" x14ac:dyDescent="0.25">
      <c r="A51" s="14" t="s">
        <v>3</v>
      </c>
      <c r="B51" s="15"/>
      <c r="C51" s="16"/>
      <c r="D51" s="17" t="s">
        <v>0</v>
      </c>
      <c r="E51" s="15"/>
      <c r="F51" s="15" t="str" cm="1">
        <f t="array" ref="F51">_xlfn.SWITCH(B51,
"Venue Rental","events",
"Equipment Rental","events",
"Registration Fee","events",
"Administrative Expenses","months",
"Refreshments","ppl",
"Meeting Lunch","ppl",
"Reception","ppl",
"")</f>
        <v/>
      </c>
      <c r="G51" s="17" t="s">
        <v>0</v>
      </c>
      <c r="H51" s="15"/>
      <c r="I51" s="15" t="str" cm="1">
        <f t="array" ref="I51">_xlfn.SWITCH(B51,
"Venue Rental","days",
"Equipment Rental","days",
"Registration Fee","days",
"Administrative Expenses","times",
"Refreshments","times",
"Meeting Lunch","times",
"Reception","times",
"")</f>
        <v/>
      </c>
      <c r="J51" s="17" t="s">
        <v>41</v>
      </c>
      <c r="K51" s="18">
        <f t="shared" si="19"/>
        <v>0</v>
      </c>
      <c r="L51" s="18">
        <f t="shared" si="3"/>
        <v>0</v>
      </c>
      <c r="M51" s="18">
        <f t="shared" si="20"/>
        <v>0</v>
      </c>
      <c r="N51" s="19"/>
      <c r="O51" s="32" t="str" cm="1">
        <f t="array" ref="O51">IF(B51="","Delete unused rows before submission",
IF($N51&lt;&gt;"","",_xlfn.SWITCH(B51,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2" spans="1:15" ht="15" customHeight="1" x14ac:dyDescent="0.25">
      <c r="A52" s="14" t="s">
        <v>3</v>
      </c>
      <c r="B52" s="15"/>
      <c r="C52" s="16"/>
      <c r="D52" s="17" t="s">
        <v>0</v>
      </c>
      <c r="E52" s="15"/>
      <c r="F52" s="15" t="str" cm="1">
        <f t="array" ref="F52">_xlfn.SWITCH(B52,
"Venue Rental","events",
"Equipment Rental","events",
"Registration Fee","events",
"Administrative Expenses","months",
"Refreshments","ppl",
"Meeting Lunch","ppl",
"Reception","ppl",
"")</f>
        <v/>
      </c>
      <c r="G52" s="17" t="s">
        <v>0</v>
      </c>
      <c r="H52" s="15"/>
      <c r="I52" s="15" t="str" cm="1">
        <f t="array" ref="I52">_xlfn.SWITCH(B52,
"Venue Rental","days",
"Equipment Rental","days",
"Registration Fee","days",
"Administrative Expenses","times",
"Refreshments","times",
"Meeting Lunch","times",
"Reception","times",
"")</f>
        <v/>
      </c>
      <c r="J52" s="17" t="s">
        <v>41</v>
      </c>
      <c r="K52" s="18">
        <f t="shared" si="19"/>
        <v>0</v>
      </c>
      <c r="L52" s="18">
        <f t="shared" si="3"/>
        <v>0</v>
      </c>
      <c r="M52" s="18">
        <f t="shared" si="20"/>
        <v>0</v>
      </c>
      <c r="N52" s="19"/>
      <c r="O52" s="32" t="str" cm="1">
        <f t="array" ref="O52">IF(B52="","Delete unused rows before submission",
IF($N52&lt;&gt;"","",_xlfn.SWITCH(B52,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3" spans="1:15" ht="15" customHeight="1" x14ac:dyDescent="0.25">
      <c r="A53" s="14" t="s">
        <v>3</v>
      </c>
      <c r="B53" s="15"/>
      <c r="C53" s="16"/>
      <c r="D53" s="17" t="s">
        <v>0</v>
      </c>
      <c r="E53" s="15"/>
      <c r="F53" s="15" t="str" cm="1">
        <f t="array" ref="F53">_xlfn.SWITCH(B53,
"Venue Rental","events",
"Equipment Rental","events",
"Registration Fee","events",
"Administrative Expenses","months",
"Refreshments","ppl",
"Meeting Lunch","ppl",
"Reception","ppl",
"")</f>
        <v/>
      </c>
      <c r="G53" s="17" t="s">
        <v>0</v>
      </c>
      <c r="H53" s="15"/>
      <c r="I53" s="15" t="str" cm="1">
        <f t="array" ref="I53">_xlfn.SWITCH(B53,
"Venue Rental","days",
"Equipment Rental","days",
"Registration Fee","days",
"Administrative Expenses","times",
"Refreshments","times",
"Meeting Lunch","times",
"Reception","times",
"")</f>
        <v/>
      </c>
      <c r="J53" s="17" t="s">
        <v>41</v>
      </c>
      <c r="K53" s="18">
        <f t="shared" si="19"/>
        <v>0</v>
      </c>
      <c r="L53" s="18">
        <f t="shared" si="3"/>
        <v>0</v>
      </c>
      <c r="M53" s="18">
        <f t="shared" si="20"/>
        <v>0</v>
      </c>
      <c r="N53" s="19"/>
      <c r="O53" s="32" t="str" cm="1">
        <f t="array" ref="O53">IF(B53="","Delete unused rows before submission",
IF($N53&lt;&gt;"","",_xlfn.SWITCH(B53,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4" spans="1:15" ht="15" customHeight="1" x14ac:dyDescent="0.25">
      <c r="A54" s="14" t="s">
        <v>3</v>
      </c>
      <c r="B54" s="15"/>
      <c r="C54" s="16"/>
      <c r="D54" s="17" t="s">
        <v>0</v>
      </c>
      <c r="E54" s="15"/>
      <c r="F54" s="15" t="str" cm="1">
        <f t="array" ref="F54">_xlfn.SWITCH(B54,
"Venue Rental","events",
"Equipment Rental","events",
"Registration Fee","events",
"Administrative Expenses","months",
"Refreshments","ppl",
"Meeting Lunch","ppl",
"Reception","ppl",
"")</f>
        <v/>
      </c>
      <c r="G54" s="17" t="s">
        <v>0</v>
      </c>
      <c r="H54" s="15"/>
      <c r="I54" s="15" t="str" cm="1">
        <f t="array" ref="I54">_xlfn.SWITCH(B54,
"Venue Rental","days",
"Equipment Rental","days",
"Registration Fee","days",
"Administrative Expenses","times",
"Refreshments","times",
"Meeting Lunch","times",
"Reception","times",
"")</f>
        <v/>
      </c>
      <c r="J54" s="17" t="s">
        <v>41</v>
      </c>
      <c r="K54" s="18">
        <f t="shared" si="19"/>
        <v>0</v>
      </c>
      <c r="L54" s="18">
        <f t="shared" si="3"/>
        <v>0</v>
      </c>
      <c r="M54" s="18">
        <f t="shared" ref="M54:M60" si="21">SUM(K54,L54)</f>
        <v>0</v>
      </c>
      <c r="N54" s="19"/>
      <c r="O54" s="32" t="str" cm="1">
        <f t="array" ref="O54">IF(B54="","Delete unused rows before submission",
IF($N54&lt;&gt;"","",_xlfn.SWITCH(B54,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5" spans="1:15" ht="15" customHeight="1" x14ac:dyDescent="0.25">
      <c r="A55" s="14" t="s">
        <v>3</v>
      </c>
      <c r="B55" s="15"/>
      <c r="C55" s="16"/>
      <c r="D55" s="17" t="s">
        <v>0</v>
      </c>
      <c r="E55" s="15"/>
      <c r="F55" s="15" t="str" cm="1">
        <f t="array" ref="F55">_xlfn.SWITCH(B55,
"Venue Rental","events",
"Equipment Rental","events",
"Registration Fee","events",
"Administrative Expenses","months",
"Refreshments","ppl",
"Meeting Lunch","ppl",
"Reception","ppl",
"")</f>
        <v/>
      </c>
      <c r="G55" s="17" t="s">
        <v>0</v>
      </c>
      <c r="H55" s="15"/>
      <c r="I55" s="15" t="str" cm="1">
        <f t="array" ref="I55">_xlfn.SWITCH(B55,
"Venue Rental","days",
"Equipment Rental","days",
"Registration Fee","days",
"Administrative Expenses","times",
"Refreshments","times",
"Meeting Lunch","times",
"Reception","times",
"")</f>
        <v/>
      </c>
      <c r="J55" s="17" t="s">
        <v>41</v>
      </c>
      <c r="K55" s="18">
        <f t="shared" ref="K55:K68" si="22">IF(A55="JF", C55*E55*H55, 0)</f>
        <v>0</v>
      </c>
      <c r="L55" s="18">
        <f t="shared" ref="L55:L68" si="23">IF(A55="Applicant", C55*E55*H55, 0)</f>
        <v>0</v>
      </c>
      <c r="M55" s="18">
        <f t="shared" si="21"/>
        <v>0</v>
      </c>
      <c r="N55" s="19"/>
      <c r="O55" s="32" t="str" cm="1">
        <f t="array" ref="O55">IF(B55="","Delete unused rows before submission",
IF($N55&lt;&gt;"","",_xlfn.SWITCH(B55,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6" spans="1:15" ht="15" customHeight="1" x14ac:dyDescent="0.25">
      <c r="A56" s="14" t="s">
        <v>3</v>
      </c>
      <c r="B56" s="15"/>
      <c r="C56" s="16"/>
      <c r="D56" s="17" t="s">
        <v>0</v>
      </c>
      <c r="E56" s="15"/>
      <c r="F56" s="15" t="str" cm="1">
        <f t="array" ref="F56">_xlfn.SWITCH(B56,
"Venue Rental","events",
"Equipment Rental","events",
"Registration Fee","events",
"Administrative Expenses","months",
"Refreshments","ppl",
"Meeting Lunch","ppl",
"Reception","ppl",
"")</f>
        <v/>
      </c>
      <c r="G56" s="17" t="s">
        <v>0</v>
      </c>
      <c r="H56" s="15"/>
      <c r="I56" s="15" t="str" cm="1">
        <f t="array" ref="I56">_xlfn.SWITCH(B56,
"Venue Rental","days",
"Equipment Rental","days",
"Registration Fee","days",
"Administrative Expenses","times",
"Refreshments","times",
"Meeting Lunch","times",
"Reception","times",
"")</f>
        <v/>
      </c>
      <c r="J56" s="17" t="s">
        <v>41</v>
      </c>
      <c r="K56" s="18">
        <f t="shared" si="22"/>
        <v>0</v>
      </c>
      <c r="L56" s="18">
        <f t="shared" si="23"/>
        <v>0</v>
      </c>
      <c r="M56" s="18">
        <f t="shared" si="21"/>
        <v>0</v>
      </c>
      <c r="N56" s="19"/>
      <c r="O56" s="32" t="str" cm="1">
        <f t="array" ref="O56">IF(B56="","Delete unused rows before submission",
IF($N56&lt;&gt;"","",_xlfn.SWITCH(B56,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7" spans="1:15" ht="15" customHeight="1" x14ac:dyDescent="0.25">
      <c r="A57" s="14" t="s">
        <v>3</v>
      </c>
      <c r="B57" s="15"/>
      <c r="C57" s="16"/>
      <c r="D57" s="17" t="s">
        <v>0</v>
      </c>
      <c r="E57" s="15"/>
      <c r="F57" s="15" t="str" cm="1">
        <f t="array" ref="F57">_xlfn.SWITCH(B57,
"Venue Rental","events",
"Equipment Rental","events",
"Registration Fee","events",
"Administrative Expenses","months",
"Refreshments","ppl",
"Meeting Lunch","ppl",
"Reception","ppl",
"")</f>
        <v/>
      </c>
      <c r="G57" s="17" t="s">
        <v>0</v>
      </c>
      <c r="H57" s="15"/>
      <c r="I57" s="15" t="str" cm="1">
        <f t="array" ref="I57">_xlfn.SWITCH(B57,
"Venue Rental","days",
"Equipment Rental","days",
"Registration Fee","days",
"Administrative Expenses","times",
"Refreshments","times",
"Meeting Lunch","times",
"Reception","times",
"")</f>
        <v/>
      </c>
      <c r="J57" s="17" t="s">
        <v>41</v>
      </c>
      <c r="K57" s="18">
        <f t="shared" si="22"/>
        <v>0</v>
      </c>
      <c r="L57" s="18">
        <f t="shared" si="23"/>
        <v>0</v>
      </c>
      <c r="M57" s="18">
        <f t="shared" si="21"/>
        <v>0</v>
      </c>
      <c r="N57" s="19"/>
      <c r="O57" s="32" t="str" cm="1">
        <f t="array" ref="O57">IF(B57="","Delete unused rows before submission",
IF($N57&lt;&gt;"","",_xlfn.SWITCH(B57,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8" spans="1:15" ht="15" customHeight="1" x14ac:dyDescent="0.25">
      <c r="A58" s="14" t="s">
        <v>3</v>
      </c>
      <c r="B58" s="15"/>
      <c r="C58" s="16"/>
      <c r="D58" s="17" t="s">
        <v>0</v>
      </c>
      <c r="E58" s="15"/>
      <c r="F58" s="15" t="str" cm="1">
        <f t="array" ref="F58">_xlfn.SWITCH(B58,
"Venue Rental","events",
"Equipment Rental","events",
"Registration Fee","events",
"Administrative Expenses","months",
"Refreshments","ppl",
"Meeting Lunch","ppl",
"Reception","ppl",
"")</f>
        <v/>
      </c>
      <c r="G58" s="17" t="s">
        <v>0</v>
      </c>
      <c r="H58" s="15"/>
      <c r="I58" s="15" t="str" cm="1">
        <f t="array" ref="I58">_xlfn.SWITCH(B58,
"Venue Rental","days",
"Equipment Rental","days",
"Registration Fee","days",
"Administrative Expenses","times",
"Refreshments","times",
"Meeting Lunch","times",
"Reception","times",
"")</f>
        <v/>
      </c>
      <c r="J58" s="17" t="s">
        <v>41</v>
      </c>
      <c r="K58" s="18">
        <f t="shared" si="22"/>
        <v>0</v>
      </c>
      <c r="L58" s="18">
        <f t="shared" si="23"/>
        <v>0</v>
      </c>
      <c r="M58" s="18">
        <f t="shared" si="21"/>
        <v>0</v>
      </c>
      <c r="N58" s="19"/>
      <c r="O58" s="32" t="str" cm="1">
        <f t="array" ref="O58">IF(B58="","Delete unused rows before submission",
IF($N58&lt;&gt;"","",_xlfn.SWITCH(B58,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59" spans="1:15" ht="15" customHeight="1" x14ac:dyDescent="0.25">
      <c r="A59" s="14" t="s">
        <v>3</v>
      </c>
      <c r="B59" s="15"/>
      <c r="C59" s="16"/>
      <c r="D59" s="17" t="s">
        <v>0</v>
      </c>
      <c r="E59" s="15"/>
      <c r="F59" s="15" t="str" cm="1">
        <f t="array" ref="F59">_xlfn.SWITCH(B59,
"Venue Rental","events",
"Equipment Rental","events",
"Registration Fee","events",
"Administrative Expenses","months",
"Refreshments","ppl",
"Meeting Lunch","ppl",
"Reception","ppl",
"")</f>
        <v/>
      </c>
      <c r="G59" s="17" t="s">
        <v>0</v>
      </c>
      <c r="H59" s="15"/>
      <c r="I59" s="15" t="str" cm="1">
        <f t="array" ref="I59">_xlfn.SWITCH(B59,
"Venue Rental","days",
"Equipment Rental","days",
"Registration Fee","days",
"Administrative Expenses","times",
"Refreshments","times",
"Meeting Lunch","times",
"Reception","times",
"")</f>
        <v/>
      </c>
      <c r="J59" s="17" t="s">
        <v>41</v>
      </c>
      <c r="K59" s="18">
        <f t="shared" si="22"/>
        <v>0</v>
      </c>
      <c r="L59" s="18">
        <f t="shared" si="23"/>
        <v>0</v>
      </c>
      <c r="M59" s="18">
        <f t="shared" si="21"/>
        <v>0</v>
      </c>
      <c r="N59" s="19"/>
      <c r="O59" s="32" t="str" cm="1">
        <f t="array" ref="O59">IF(B59="","Delete unused rows before submission",
IF($N59&lt;&gt;"","",_xlfn.SWITCH(B59,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0" spans="1:15" ht="15" customHeight="1" x14ac:dyDescent="0.25">
      <c r="A60" s="14" t="s">
        <v>3</v>
      </c>
      <c r="B60" s="15"/>
      <c r="C60" s="16"/>
      <c r="D60" s="17" t="s">
        <v>0</v>
      </c>
      <c r="E60" s="15"/>
      <c r="F60" s="15" t="str" cm="1">
        <f t="array" ref="F60">_xlfn.SWITCH(B60,
"Venue Rental","events",
"Equipment Rental","events",
"Registration Fee","events",
"Administrative Expenses","months",
"Refreshments","ppl",
"Meeting Lunch","ppl",
"Reception","ppl",
"")</f>
        <v/>
      </c>
      <c r="G60" s="17" t="s">
        <v>0</v>
      </c>
      <c r="H60" s="15"/>
      <c r="I60" s="15" t="str" cm="1">
        <f t="array" ref="I60">_xlfn.SWITCH(B60,
"Venue Rental","days",
"Equipment Rental","days",
"Registration Fee","days",
"Administrative Expenses","times",
"Refreshments","times",
"Meeting Lunch","times",
"Reception","times",
"")</f>
        <v/>
      </c>
      <c r="J60" s="17" t="s">
        <v>41</v>
      </c>
      <c r="K60" s="18">
        <f t="shared" si="22"/>
        <v>0</v>
      </c>
      <c r="L60" s="18">
        <f t="shared" si="23"/>
        <v>0</v>
      </c>
      <c r="M60" s="18">
        <f t="shared" si="21"/>
        <v>0</v>
      </c>
      <c r="N60" s="19"/>
      <c r="O60" s="32" t="str" cm="1">
        <f t="array" ref="O60">IF(B60="","Delete unused rows before submission",
IF($N60&lt;&gt;"","",_xlfn.SWITCH(B60,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1" spans="1:15" ht="15" customHeight="1" x14ac:dyDescent="0.25">
      <c r="A61" s="14" t="s">
        <v>3</v>
      </c>
      <c r="B61" s="15"/>
      <c r="C61" s="16"/>
      <c r="D61" s="17" t="s">
        <v>0</v>
      </c>
      <c r="E61" s="15"/>
      <c r="F61" s="15" t="str" cm="1">
        <f t="array" ref="F61">_xlfn.SWITCH(B61,
"Venue Rental","events",
"Equipment Rental","events",
"Registration Fee","events",
"Administrative Expenses","months",
"Refreshments","ppl",
"Meeting Lunch","ppl",
"Reception","ppl",
"")</f>
        <v/>
      </c>
      <c r="G61" s="17" t="s">
        <v>0</v>
      </c>
      <c r="H61" s="15"/>
      <c r="I61" s="15" t="str" cm="1">
        <f t="array" ref="I61">_xlfn.SWITCH(B61,
"Venue Rental","days",
"Equipment Rental","days",
"Registration Fee","days",
"Administrative Expenses","times",
"Refreshments","times",
"Meeting Lunch","times",
"Reception","times",
"")</f>
        <v/>
      </c>
      <c r="J61" s="17" t="s">
        <v>41</v>
      </c>
      <c r="K61" s="18">
        <f t="shared" si="22"/>
        <v>0</v>
      </c>
      <c r="L61" s="18">
        <f t="shared" si="23"/>
        <v>0</v>
      </c>
      <c r="M61" s="18">
        <f t="shared" ref="M61:M68" si="24">SUM(K61,L61)</f>
        <v>0</v>
      </c>
      <c r="N61" s="19"/>
      <c r="O61" s="32" t="str" cm="1">
        <f t="array" ref="O61">IF(B61="","Delete unused rows before submission",
IF($N61&lt;&gt;"","",_xlfn.SWITCH(B61,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2" spans="1:15" ht="15" customHeight="1" x14ac:dyDescent="0.25">
      <c r="A62" s="14" t="s">
        <v>3</v>
      </c>
      <c r="B62" s="15"/>
      <c r="C62" s="16"/>
      <c r="D62" s="17" t="s">
        <v>0</v>
      </c>
      <c r="E62" s="15"/>
      <c r="F62" s="15" t="str" cm="1">
        <f t="array" ref="F62">_xlfn.SWITCH(B62,
"Venue Rental","events",
"Equipment Rental","events",
"Registration Fee","events",
"Administrative Expenses","months",
"Refreshments","ppl",
"Meeting Lunch","ppl",
"Reception","ppl",
"")</f>
        <v/>
      </c>
      <c r="G62" s="17" t="s">
        <v>0</v>
      </c>
      <c r="H62" s="15"/>
      <c r="I62" s="15" t="str" cm="1">
        <f t="array" ref="I62">_xlfn.SWITCH(B62,
"Venue Rental","days",
"Equipment Rental","days",
"Registration Fee","days",
"Administrative Expenses","times",
"Refreshments","times",
"Meeting Lunch","times",
"Reception","times",
"")</f>
        <v/>
      </c>
      <c r="J62" s="17" t="s">
        <v>41</v>
      </c>
      <c r="K62" s="18">
        <f t="shared" si="22"/>
        <v>0</v>
      </c>
      <c r="L62" s="18">
        <f t="shared" si="23"/>
        <v>0</v>
      </c>
      <c r="M62" s="18">
        <f t="shared" si="24"/>
        <v>0</v>
      </c>
      <c r="N62" s="19"/>
      <c r="O62" s="32" t="str" cm="1">
        <f t="array" ref="O62">IF(B62="","Delete unused rows before submission",
IF($N62&lt;&gt;"","",_xlfn.SWITCH(B62,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3" spans="1:15" ht="15" customHeight="1" x14ac:dyDescent="0.25">
      <c r="A63" s="14" t="s">
        <v>3</v>
      </c>
      <c r="B63" s="15"/>
      <c r="C63" s="16"/>
      <c r="D63" s="17" t="s">
        <v>0</v>
      </c>
      <c r="E63" s="15"/>
      <c r="F63" s="15" t="str" cm="1">
        <f t="array" ref="F63">_xlfn.SWITCH(B63,
"Venue Rental","events",
"Equipment Rental","events",
"Registration Fee","events",
"Administrative Expenses","months",
"Refreshments","ppl",
"Meeting Lunch","ppl",
"Reception","ppl",
"")</f>
        <v/>
      </c>
      <c r="G63" s="17" t="s">
        <v>0</v>
      </c>
      <c r="H63" s="15"/>
      <c r="I63" s="15" t="str" cm="1">
        <f t="array" ref="I63">_xlfn.SWITCH(B63,
"Venue Rental","days",
"Equipment Rental","days",
"Registration Fee","days",
"Administrative Expenses","times",
"Refreshments","times",
"Meeting Lunch","times",
"Reception","times",
"")</f>
        <v/>
      </c>
      <c r="J63" s="17" t="s">
        <v>41</v>
      </c>
      <c r="K63" s="18">
        <f t="shared" si="22"/>
        <v>0</v>
      </c>
      <c r="L63" s="18">
        <f t="shared" si="23"/>
        <v>0</v>
      </c>
      <c r="M63" s="18">
        <f t="shared" si="24"/>
        <v>0</v>
      </c>
      <c r="N63" s="19"/>
      <c r="O63" s="32" t="str" cm="1">
        <f t="array" ref="O63">IF(B63="","Delete unused rows before submission",
IF($N63&lt;&gt;"","",_xlfn.SWITCH(B63,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4" spans="1:15" ht="15" customHeight="1" x14ac:dyDescent="0.25">
      <c r="A64" s="14" t="s">
        <v>3</v>
      </c>
      <c r="B64" s="15"/>
      <c r="C64" s="16"/>
      <c r="D64" s="17" t="s">
        <v>0</v>
      </c>
      <c r="E64" s="15"/>
      <c r="F64" s="15" t="str" cm="1">
        <f t="array" ref="F64">_xlfn.SWITCH(B64,
"Venue Rental","events",
"Equipment Rental","events",
"Registration Fee","events",
"Administrative Expenses","months",
"Refreshments","ppl",
"Meeting Lunch","ppl",
"Reception","ppl",
"")</f>
        <v/>
      </c>
      <c r="G64" s="17" t="s">
        <v>0</v>
      </c>
      <c r="H64" s="15"/>
      <c r="I64" s="15" t="str" cm="1">
        <f t="array" ref="I64">_xlfn.SWITCH(B64,
"Venue Rental","days",
"Equipment Rental","days",
"Registration Fee","days",
"Administrative Expenses","times",
"Refreshments","times",
"Meeting Lunch","times",
"Reception","times",
"")</f>
        <v/>
      </c>
      <c r="J64" s="17" t="s">
        <v>41</v>
      </c>
      <c r="K64" s="18">
        <f t="shared" si="22"/>
        <v>0</v>
      </c>
      <c r="L64" s="18">
        <f t="shared" si="23"/>
        <v>0</v>
      </c>
      <c r="M64" s="18">
        <f t="shared" si="24"/>
        <v>0</v>
      </c>
      <c r="N64" s="19"/>
      <c r="O64" s="32" t="str" cm="1">
        <f t="array" ref="O64">IF(B64="","Delete unused rows before submission",
IF($N64&lt;&gt;"","",_xlfn.SWITCH(B64,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5" spans="1:15" ht="15" customHeight="1" x14ac:dyDescent="0.25">
      <c r="A65" s="14" t="s">
        <v>3</v>
      </c>
      <c r="B65" s="15"/>
      <c r="C65" s="16"/>
      <c r="D65" s="17" t="s">
        <v>0</v>
      </c>
      <c r="E65" s="15"/>
      <c r="F65" s="15" t="str" cm="1">
        <f t="array" ref="F65">_xlfn.SWITCH(B65,
"Venue Rental","events",
"Equipment Rental","events",
"Registration Fee","events",
"Administrative Expenses","months",
"Refreshments","ppl",
"Meeting Lunch","ppl",
"Reception","ppl",
"")</f>
        <v/>
      </c>
      <c r="G65" s="17" t="s">
        <v>0</v>
      </c>
      <c r="H65" s="15"/>
      <c r="I65" s="15" t="str" cm="1">
        <f t="array" ref="I65">_xlfn.SWITCH(B65,
"Venue Rental","days",
"Equipment Rental","days",
"Registration Fee","days",
"Administrative Expenses","times",
"Refreshments","times",
"Meeting Lunch","times",
"Reception","times",
"")</f>
        <v/>
      </c>
      <c r="J65" s="17" t="s">
        <v>41</v>
      </c>
      <c r="K65" s="18">
        <f t="shared" si="22"/>
        <v>0</v>
      </c>
      <c r="L65" s="18">
        <f t="shared" si="23"/>
        <v>0</v>
      </c>
      <c r="M65" s="18">
        <f t="shared" si="24"/>
        <v>0</v>
      </c>
      <c r="N65" s="19"/>
      <c r="O65" s="32" t="str" cm="1">
        <f t="array" ref="O65">IF(B65="","Delete unused rows before submission",
IF($N65&lt;&gt;"","",_xlfn.SWITCH(B65,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6" spans="1:15" ht="15" customHeight="1" x14ac:dyDescent="0.25">
      <c r="A66" s="14" t="s">
        <v>3</v>
      </c>
      <c r="B66" s="15"/>
      <c r="C66" s="16"/>
      <c r="D66" s="17" t="s">
        <v>0</v>
      </c>
      <c r="E66" s="15"/>
      <c r="F66" s="15" t="str" cm="1">
        <f t="array" ref="F66">_xlfn.SWITCH(B66,
"Venue Rental","events",
"Equipment Rental","events",
"Registration Fee","events",
"Administrative Expenses","months",
"Refreshments","ppl",
"Meeting Lunch","ppl",
"Reception","ppl",
"")</f>
        <v/>
      </c>
      <c r="G66" s="17" t="s">
        <v>0</v>
      </c>
      <c r="H66" s="15"/>
      <c r="I66" s="15" t="str" cm="1">
        <f t="array" ref="I66">_xlfn.SWITCH(B66,
"Venue Rental","days",
"Equipment Rental","days",
"Registration Fee","days",
"Administrative Expenses","times",
"Refreshments","times",
"Meeting Lunch","times",
"Reception","times",
"")</f>
        <v/>
      </c>
      <c r="J66" s="17" t="s">
        <v>41</v>
      </c>
      <c r="K66" s="18">
        <f t="shared" si="22"/>
        <v>0</v>
      </c>
      <c r="L66" s="18">
        <f t="shared" si="23"/>
        <v>0</v>
      </c>
      <c r="M66" s="18">
        <f t="shared" si="24"/>
        <v>0</v>
      </c>
      <c r="N66" s="19"/>
      <c r="O66" s="32" t="str" cm="1">
        <f t="array" ref="O66">IF(B66="","Delete unused rows before submission",
IF($N66&lt;&gt;"","",_xlfn.SWITCH(B66,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7" spans="1:15" ht="15" customHeight="1" x14ac:dyDescent="0.25">
      <c r="A67" s="14" t="s">
        <v>3</v>
      </c>
      <c r="B67" s="15"/>
      <c r="C67" s="16"/>
      <c r="D67" s="17" t="s">
        <v>0</v>
      </c>
      <c r="E67" s="15"/>
      <c r="F67" s="15" t="str" cm="1">
        <f t="array" ref="F67">_xlfn.SWITCH(B67,
"Venue Rental","events",
"Equipment Rental","events",
"Registration Fee","events",
"Administrative Expenses","months",
"Refreshments","ppl",
"Meeting Lunch","ppl",
"Reception","ppl",
"")</f>
        <v/>
      </c>
      <c r="G67" s="17" t="s">
        <v>0</v>
      </c>
      <c r="H67" s="15"/>
      <c r="I67" s="15" t="str" cm="1">
        <f t="array" ref="I67">_xlfn.SWITCH(B67,
"Venue Rental","days",
"Equipment Rental","days",
"Registration Fee","days",
"Administrative Expenses","times",
"Refreshments","times",
"Meeting Lunch","times",
"Reception","times",
"")</f>
        <v/>
      </c>
      <c r="J67" s="17" t="s">
        <v>41</v>
      </c>
      <c r="K67" s="18">
        <f t="shared" si="22"/>
        <v>0</v>
      </c>
      <c r="L67" s="18">
        <f t="shared" si="23"/>
        <v>0</v>
      </c>
      <c r="M67" s="18">
        <f t="shared" si="24"/>
        <v>0</v>
      </c>
      <c r="N67" s="19"/>
      <c r="O67" s="32" t="str" cm="1">
        <f t="array" ref="O67">IF(B67="","Delete unused rows before submission",
IF($N67&lt;&gt;"","",_xlfn.SWITCH(B67,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8" spans="1:15" ht="15" customHeight="1" x14ac:dyDescent="0.25">
      <c r="A68" s="14" t="s">
        <v>3</v>
      </c>
      <c r="B68" s="15"/>
      <c r="C68" s="16"/>
      <c r="D68" s="17" t="s">
        <v>0</v>
      </c>
      <c r="E68" s="15"/>
      <c r="F68" s="15" t="str" cm="1">
        <f t="array" ref="F68">_xlfn.SWITCH(B68,
"Venue Rental","events",
"Equipment Rental","events",
"Registration Fee","events",
"Administrative Expenses","months",
"Refreshments","ppl",
"Meeting Lunch","ppl",
"Reception","ppl",
"")</f>
        <v/>
      </c>
      <c r="G68" s="17" t="s">
        <v>0</v>
      </c>
      <c r="H68" s="15"/>
      <c r="I68" s="15" t="str" cm="1">
        <f t="array" ref="I68">_xlfn.SWITCH(B68,
"Venue Rental","days",
"Equipment Rental","days",
"Registration Fee","days",
"Administrative Expenses","times",
"Refreshments","times",
"Meeting Lunch","times",
"Reception","times",
"")</f>
        <v/>
      </c>
      <c r="J68" s="17" t="s">
        <v>41</v>
      </c>
      <c r="K68" s="18">
        <f t="shared" si="22"/>
        <v>0</v>
      </c>
      <c r="L68" s="18">
        <f t="shared" si="23"/>
        <v>0</v>
      </c>
      <c r="M68" s="18">
        <f t="shared" si="24"/>
        <v>0</v>
      </c>
      <c r="N68" s="19"/>
      <c r="O68" s="32" t="str" cm="1">
        <f t="array" ref="O68">IF(B68="","Delete unused rows before submission",
IF($N68&lt;&gt;"","",_xlfn.SWITCH(B68,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>Delete unused rows before submission</v>
      </c>
    </row>
    <row r="69" spans="1:15" ht="24" customHeight="1" x14ac:dyDescent="0.25">
      <c r="A69" s="92" t="s">
        <v>64</v>
      </c>
      <c r="B69" s="95"/>
      <c r="C69" s="96"/>
      <c r="D69" s="41"/>
      <c r="E69" s="42"/>
      <c r="F69" s="42"/>
      <c r="G69" s="41"/>
      <c r="H69" s="42"/>
      <c r="I69" s="42"/>
      <c r="J69" s="41"/>
      <c r="K69" s="43">
        <f>SUM(K70:K90)</f>
        <v>0</v>
      </c>
      <c r="L69" s="43">
        <f>SUM(L70:L90)</f>
        <v>0</v>
      </c>
      <c r="M69" s="43">
        <f>SUM(M70:M90)</f>
        <v>0</v>
      </c>
      <c r="N69" s="40"/>
      <c r="O69" s="41"/>
    </row>
    <row r="70" spans="1:15" ht="15" customHeight="1" x14ac:dyDescent="0.25">
      <c r="A70" s="14" t="s">
        <v>3</v>
      </c>
      <c r="B70" s="15"/>
      <c r="C70" s="16"/>
      <c r="D70" s="17" t="s">
        <v>0</v>
      </c>
      <c r="E70" s="15"/>
      <c r="F70" s="15" t="str" cm="1">
        <f t="array" ref="F70">_xlfn.SWITCH(B70,
"Translation","pages",
"Editing","pages",
"Printing","copies",
"Video Production","videos",
"Photography","days",
"Website-Related Expenses","months",
"Publicity &amp; Outreach Expenses","events",
"")</f>
        <v/>
      </c>
      <c r="G70" s="17" t="s">
        <v>0</v>
      </c>
      <c r="H70" s="15" t="str" cm="1">
        <f t="array" ref="H70">_xlfn.SWITCH(A70,
"Translation","publication",
"Editing","publication",
"Printing","times",
"Video Production","times",
"Photography","times",
"Website-Related Expenses","times",
"Publicity &amp; Outreach Expenses","times",
"")</f>
        <v/>
      </c>
      <c r="I70" s="15" t="str" cm="1">
        <f t="array" ref="I70">_xlfn.SWITCH(B70,
"Translation","publication",
"Editing","publication",
"Printing","times",
"Video Production","times",
"Photography","times",
"Website-Related Expenses","times",
"Publicity &amp; Outreach Expenses","times",
"")</f>
        <v/>
      </c>
      <c r="J70" s="17" t="s">
        <v>41</v>
      </c>
      <c r="K70" s="18">
        <f t="shared" ref="K70:K93" si="25">IF(A70="JF", C70*E70*H70, 0)</f>
        <v>0</v>
      </c>
      <c r="L70" s="18">
        <f t="shared" si="3"/>
        <v>0</v>
      </c>
      <c r="M70" s="18">
        <f t="shared" ref="M70" si="26">SUM(K70,L70)</f>
        <v>0</v>
      </c>
      <c r="N70" s="19"/>
      <c r="O70" s="32" t="str" cm="1">
        <f t="array" ref="O70">IF(B70="","Delete unused rows before submission",
IF($N70&lt;&gt;"","",_xlfn.SWITCH(B70,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71" spans="1:15" ht="15" customHeight="1" x14ac:dyDescent="0.25">
      <c r="A71" s="14" t="s">
        <v>3</v>
      </c>
      <c r="B71" s="15"/>
      <c r="C71" s="16"/>
      <c r="D71" s="17" t="s">
        <v>0</v>
      </c>
      <c r="E71" s="15"/>
      <c r="F71" s="15" t="str" cm="1">
        <f t="array" ref="F71">_xlfn.SWITCH(B71,
"Translation","pages",
"Editing","pages",
"Printing","copies",
"Video Production","videos",
"Photography","days",
"Website-Related Expenses","months",
"Publicity &amp; Outreach Expenses","events",
"")</f>
        <v/>
      </c>
      <c r="G71" s="17" t="s">
        <v>0</v>
      </c>
      <c r="H71" s="15" t="str" cm="1">
        <f t="array" ref="H71">_xlfn.SWITCH(A71,
"Translation","publication",
"Editing","publication",
"Printing","times",
"Video Production","times",
"Photography","times",
"Website-Related Expenses","times",
"Publicity &amp; Outreach Expenses","times",
"")</f>
        <v/>
      </c>
      <c r="I71" s="15" t="str" cm="1">
        <f t="array" ref="I71">_xlfn.SWITCH(B71,
"Translation","publication",
"Editing","publication",
"Printing","times",
"Video Production","times",
"Photography","times",
"Website-Related Expenses","times",
"Publicity &amp; Outreach Expenses","times",
"")</f>
        <v/>
      </c>
      <c r="J71" s="17" t="s">
        <v>41</v>
      </c>
      <c r="K71" s="18">
        <f t="shared" si="25"/>
        <v>0</v>
      </c>
      <c r="L71" s="18">
        <f t="shared" si="3"/>
        <v>0</v>
      </c>
      <c r="M71" s="18">
        <f t="shared" ref="M71:M74" si="27">SUM(K71,L71)</f>
        <v>0</v>
      </c>
      <c r="N71" s="19"/>
      <c r="O71" s="32" t="str" cm="1">
        <f t="array" ref="O71">IF(B71="","Delete unused rows before submission",
IF($N71&lt;&gt;"","",_xlfn.SWITCH(B71,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72" spans="1:15" ht="15" customHeight="1" x14ac:dyDescent="0.25">
      <c r="A72" s="14" t="s">
        <v>3</v>
      </c>
      <c r="B72" s="15"/>
      <c r="C72" s="16"/>
      <c r="D72" s="17" t="s">
        <v>0</v>
      </c>
      <c r="E72" s="15"/>
      <c r="F72" s="15" t="str" cm="1">
        <f t="array" ref="F72">_xlfn.SWITCH(B72,
"Translation","pages",
"Editing","pages",
"Printing","copies",
"Video Production","videos",
"Photography","days",
"Website-Related Expenses","months",
"Publicity &amp; Outreach Expenses","events",
"")</f>
        <v/>
      </c>
      <c r="G72" s="17" t="s">
        <v>0</v>
      </c>
      <c r="H72" s="15" t="str" cm="1">
        <f t="array" ref="H72">_xlfn.SWITCH(A72,
"Translation","publication",
"Editing","publication",
"Printing","times",
"Video Production","times",
"Photography","times",
"Website-Related Expenses","times",
"Publicity &amp; Outreach Expenses","times",
"")</f>
        <v/>
      </c>
      <c r="I72" s="15" t="str" cm="1">
        <f t="array" ref="I72">_xlfn.SWITCH(B72,
"Translation","publication",
"Editing","publication",
"Printing","times",
"Video Production","times",
"Photography","times",
"Website-Related Expenses","times",
"Publicity &amp; Outreach Expenses","times",
"")</f>
        <v/>
      </c>
      <c r="J72" s="17" t="s">
        <v>41</v>
      </c>
      <c r="K72" s="18">
        <f t="shared" si="25"/>
        <v>0</v>
      </c>
      <c r="L72" s="18">
        <f t="shared" si="3"/>
        <v>0</v>
      </c>
      <c r="M72" s="18">
        <f t="shared" si="27"/>
        <v>0</v>
      </c>
      <c r="N72" s="19"/>
      <c r="O72" s="32" t="str" cm="1">
        <f t="array" ref="O72">IF(B72="","Delete unused rows before submission",
IF($N72&lt;&gt;"","",_xlfn.SWITCH(B72,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73" spans="1:15" ht="15" customHeight="1" x14ac:dyDescent="0.25">
      <c r="A73" s="14" t="s">
        <v>3</v>
      </c>
      <c r="B73" s="15"/>
      <c r="C73" s="16"/>
      <c r="D73" s="17" t="s">
        <v>0</v>
      </c>
      <c r="E73" s="15"/>
      <c r="F73" s="15" t="str" cm="1">
        <f t="array" ref="F73">_xlfn.SWITCH(B73,
"Translation","pages",
"Editing","pages",
"Printing","copies",
"Video Production","videos",
"Photography","days",
"Website-Related Expenses","months",
"Publicity &amp; Outreach Expenses","events",
"")</f>
        <v/>
      </c>
      <c r="G73" s="17" t="s">
        <v>0</v>
      </c>
      <c r="H73" s="15" t="str" cm="1">
        <f t="array" ref="H73">_xlfn.SWITCH(A73,
"Translation","publication",
"Editing","publication",
"Printing","times",
"Video Production","times",
"Photography","times",
"Website-Related Expenses","times",
"Publicity &amp; Outreach Expenses","times",
"")</f>
        <v/>
      </c>
      <c r="I73" s="15" t="str" cm="1">
        <f t="array" ref="I73">_xlfn.SWITCH(B73,
"Translation","publication",
"Editing","publication",
"Printing","times",
"Video Production","times",
"Photography","times",
"Website-Related Expenses","times",
"Publicity &amp; Outreach Expenses","times",
"")</f>
        <v/>
      </c>
      <c r="J73" s="17" t="s">
        <v>41</v>
      </c>
      <c r="K73" s="18">
        <f t="shared" si="25"/>
        <v>0</v>
      </c>
      <c r="L73" s="18">
        <f t="shared" si="3"/>
        <v>0</v>
      </c>
      <c r="M73" s="18">
        <f t="shared" si="27"/>
        <v>0</v>
      </c>
      <c r="N73" s="19"/>
      <c r="O73" s="32" t="str" cm="1">
        <f t="array" ref="O73">IF(B73="","Delete unused rows before submission",
IF($N73&lt;&gt;"","",_xlfn.SWITCH(B73,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74" spans="1:15" ht="15" customHeight="1" x14ac:dyDescent="0.25">
      <c r="A74" s="14" t="s">
        <v>3</v>
      </c>
      <c r="B74" s="15"/>
      <c r="C74" s="16"/>
      <c r="D74" s="17" t="s">
        <v>0</v>
      </c>
      <c r="E74" s="15"/>
      <c r="F74" s="15" t="str" cm="1">
        <f t="array" ref="F74">_xlfn.SWITCH(B74,
"Translation","pages",
"Editing","pages",
"Printing","copies",
"Video Production","videos",
"Photography","days",
"Website-Related Expenses","months",
"Publicity &amp; Outreach Expenses","events",
"")</f>
        <v/>
      </c>
      <c r="G74" s="17" t="s">
        <v>0</v>
      </c>
      <c r="H74" s="15" t="str" cm="1">
        <f t="array" ref="H74">_xlfn.SWITCH(A74,
"Translation","publication",
"Editing","publication",
"Printing","times",
"Video Production","times",
"Photography","times",
"Website-Related Expenses","times",
"Publicity &amp; Outreach Expenses","times",
"")</f>
        <v/>
      </c>
      <c r="I74" s="15" t="str" cm="1">
        <f t="array" ref="I74">_xlfn.SWITCH(B74,
"Translation","publication",
"Editing","publication",
"Printing","times",
"Video Production","times",
"Photography","times",
"Website-Related Expenses","times",
"Publicity &amp; Outreach Expenses","times",
"")</f>
        <v/>
      </c>
      <c r="J74" s="17" t="s">
        <v>41</v>
      </c>
      <c r="K74" s="18">
        <f t="shared" si="25"/>
        <v>0</v>
      </c>
      <c r="L74" s="18">
        <f t="shared" si="3"/>
        <v>0</v>
      </c>
      <c r="M74" s="18">
        <f t="shared" si="27"/>
        <v>0</v>
      </c>
      <c r="N74" s="19"/>
      <c r="O74" s="32" t="str" cm="1">
        <f t="array" ref="O74">IF(B74="","Delete unused rows before submission",
IF($N74&lt;&gt;"","",_xlfn.SWITCH(B74,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75" spans="1:15" ht="15" customHeight="1" x14ac:dyDescent="0.25">
      <c r="A75" s="14" t="s">
        <v>3</v>
      </c>
      <c r="B75" s="15"/>
      <c r="C75" s="16"/>
      <c r="D75" s="17" t="s">
        <v>0</v>
      </c>
      <c r="E75" s="15"/>
      <c r="F75" s="15" t="str" cm="1">
        <f t="array" ref="F75">_xlfn.SWITCH(B75,
"Translation","pages",
"Editing","pages",
"Printing","copies",
"Video Production","videos",
"Photography","days",
"Website-Related Expenses","months",
"Publicity &amp; Outreach Expenses","events",
"")</f>
        <v/>
      </c>
      <c r="G75" s="17" t="s">
        <v>0</v>
      </c>
      <c r="H75" s="15" t="str" cm="1">
        <f t="array" ref="H75">_xlfn.SWITCH(A75,
"Translation","publication",
"Editing","publication",
"Printing","times",
"Video Production","times",
"Photography","times",
"Website-Related Expenses","times",
"Publicity &amp; Outreach Expenses","times",
"")</f>
        <v/>
      </c>
      <c r="I75" s="15" t="str" cm="1">
        <f t="array" ref="I75">_xlfn.SWITCH(B75,
"Translation","publication",
"Editing","publication",
"Printing","times",
"Video Production","times",
"Photography","times",
"Website-Related Expenses","times",
"Publicity &amp; Outreach Expenses","times",
"")</f>
        <v/>
      </c>
      <c r="J75" s="17" t="s">
        <v>41</v>
      </c>
      <c r="K75" s="18">
        <f t="shared" si="25"/>
        <v>0</v>
      </c>
      <c r="L75" s="18">
        <f t="shared" si="3"/>
        <v>0</v>
      </c>
      <c r="M75" s="18">
        <f>SUM(K75,L75)</f>
        <v>0</v>
      </c>
      <c r="N75" s="19"/>
      <c r="O75" s="32" t="str" cm="1">
        <f t="array" ref="O75">IF(B75="","Delete unused rows before submission",
IF($N75&lt;&gt;"","",_xlfn.SWITCH(B75,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76" spans="1:15" ht="15" customHeight="1" x14ac:dyDescent="0.25">
      <c r="A76" s="14" t="s">
        <v>3</v>
      </c>
      <c r="B76" s="15"/>
      <c r="C76" s="16"/>
      <c r="D76" s="17" t="s">
        <v>0</v>
      </c>
      <c r="E76" s="15"/>
      <c r="F76" s="15" t="str" cm="1">
        <f t="array" ref="F76">_xlfn.SWITCH(B76,
"Translation","pages",
"Editing","pages",
"Printing","copies",
"Video Production","videos",
"Photography","days",
"Website-Related Expenses","months",
"Publicity &amp; Outreach Expenses","events",
"")</f>
        <v/>
      </c>
      <c r="G76" s="17" t="s">
        <v>0</v>
      </c>
      <c r="H76" s="15" t="str" cm="1">
        <f t="array" ref="H76">_xlfn.SWITCH(A76,
"Translation","publication",
"Editing","publication",
"Printing","times",
"Video Production","times",
"Photography","times",
"Website-Related Expenses","times",
"Publicity &amp; Outreach Expenses","times",
"")</f>
        <v/>
      </c>
      <c r="I76" s="15" t="str" cm="1">
        <f t="array" ref="I76">_xlfn.SWITCH(B76,
"Translation","publication",
"Editing","publication",
"Printing","times",
"Video Production","times",
"Photography","times",
"Website-Related Expenses","times",
"Publicity &amp; Outreach Expenses","times",
"")</f>
        <v/>
      </c>
      <c r="J76" s="17" t="s">
        <v>41</v>
      </c>
      <c r="K76" s="18">
        <f t="shared" si="25"/>
        <v>0</v>
      </c>
      <c r="L76" s="18">
        <f t="shared" si="3"/>
        <v>0</v>
      </c>
      <c r="M76" s="18">
        <f t="shared" ref="M76:M81" si="28">SUM(K76,L76)</f>
        <v>0</v>
      </c>
      <c r="N76" s="19"/>
      <c r="O76" s="32" t="str" cm="1">
        <f t="array" ref="O76">IF(B76="","Delete unused rows before submission",
IF($N76&lt;&gt;"","",_xlfn.SWITCH(B76,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77" spans="1:15" ht="15" customHeight="1" x14ac:dyDescent="0.25">
      <c r="A77" s="14" t="s">
        <v>3</v>
      </c>
      <c r="B77" s="15"/>
      <c r="C77" s="16"/>
      <c r="D77" s="17" t="s">
        <v>0</v>
      </c>
      <c r="E77" s="15"/>
      <c r="F77" s="15" t="str" cm="1">
        <f t="array" ref="F77">_xlfn.SWITCH(B77,
"Translation","pages",
"Editing","pages",
"Printing","copies",
"Video Production","videos",
"Photography","days",
"Website-Related Expenses","months",
"Publicity &amp; Outreach Expenses","events",
"")</f>
        <v/>
      </c>
      <c r="G77" s="17" t="s">
        <v>0</v>
      </c>
      <c r="H77" s="15" t="str" cm="1">
        <f t="array" ref="H77">_xlfn.SWITCH(A77,
"Translation","publication",
"Editing","publication",
"Printing","times",
"Video Production","times",
"Photography","times",
"Website-Related Expenses","times",
"Publicity &amp; Outreach Expenses","times",
"")</f>
        <v/>
      </c>
      <c r="I77" s="15" t="str" cm="1">
        <f t="array" ref="I77">_xlfn.SWITCH(B77,
"Translation","publication",
"Editing","publication",
"Printing","times",
"Video Production","times",
"Photography","times",
"Website-Related Expenses","times",
"Publicity &amp; Outreach Expenses","times",
"")</f>
        <v/>
      </c>
      <c r="J77" s="17" t="s">
        <v>41</v>
      </c>
      <c r="K77" s="18">
        <f t="shared" ref="K77:K90" si="29">IF(A77="JF", C77*E77*H77, 0)</f>
        <v>0</v>
      </c>
      <c r="L77" s="18">
        <f t="shared" ref="L77:L90" si="30">IF(A77="Applicant", C77*E77*H77, 0)</f>
        <v>0</v>
      </c>
      <c r="M77" s="18">
        <f t="shared" si="28"/>
        <v>0</v>
      </c>
      <c r="N77" s="19"/>
      <c r="O77" s="32" t="str" cm="1">
        <f t="array" ref="O77">IF(B77="","Delete unused rows before submission",
IF($N77&lt;&gt;"","",_xlfn.SWITCH(B77,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78" spans="1:15" ht="15" customHeight="1" x14ac:dyDescent="0.25">
      <c r="A78" s="14" t="s">
        <v>3</v>
      </c>
      <c r="B78" s="15"/>
      <c r="C78" s="16"/>
      <c r="D78" s="17" t="s">
        <v>0</v>
      </c>
      <c r="E78" s="15"/>
      <c r="F78" s="15" t="str" cm="1">
        <f t="array" ref="F78">_xlfn.SWITCH(B78,
"Translation","pages",
"Editing","pages",
"Printing","copies",
"Video Production","videos",
"Photography","days",
"Website-Related Expenses","months",
"Publicity &amp; Outreach Expenses","events",
"")</f>
        <v/>
      </c>
      <c r="G78" s="17" t="s">
        <v>0</v>
      </c>
      <c r="H78" s="15" t="str" cm="1">
        <f t="array" ref="H78">_xlfn.SWITCH(A78,
"Translation","publication",
"Editing","publication",
"Printing","times",
"Video Production","times",
"Photography","times",
"Website-Related Expenses","times",
"Publicity &amp; Outreach Expenses","times",
"")</f>
        <v/>
      </c>
      <c r="I78" s="15" t="str" cm="1">
        <f t="array" ref="I78">_xlfn.SWITCH(B78,
"Translation","publication",
"Editing","publication",
"Printing","times",
"Video Production","times",
"Photography","times",
"Website-Related Expenses","times",
"Publicity &amp; Outreach Expenses","times",
"")</f>
        <v/>
      </c>
      <c r="J78" s="17" t="s">
        <v>41</v>
      </c>
      <c r="K78" s="18">
        <f t="shared" si="29"/>
        <v>0</v>
      </c>
      <c r="L78" s="18">
        <f t="shared" si="30"/>
        <v>0</v>
      </c>
      <c r="M78" s="18">
        <f t="shared" si="28"/>
        <v>0</v>
      </c>
      <c r="N78" s="19"/>
      <c r="O78" s="32" t="str" cm="1">
        <f t="array" ref="O78">IF(B78="","Delete unused rows before submission",
IF($N78&lt;&gt;"","",_xlfn.SWITCH(B78,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79" spans="1:15" ht="15" customHeight="1" x14ac:dyDescent="0.25">
      <c r="A79" s="14" t="s">
        <v>3</v>
      </c>
      <c r="B79" s="15"/>
      <c r="C79" s="16"/>
      <c r="D79" s="17" t="s">
        <v>0</v>
      </c>
      <c r="E79" s="15"/>
      <c r="F79" s="15" t="str" cm="1">
        <f t="array" ref="F79">_xlfn.SWITCH(B79,
"Translation","pages",
"Editing","pages",
"Printing","copies",
"Video Production","videos",
"Photography","days",
"Website-Related Expenses","months",
"Publicity &amp; Outreach Expenses","events",
"")</f>
        <v/>
      </c>
      <c r="G79" s="17" t="s">
        <v>0</v>
      </c>
      <c r="H79" s="15" t="str" cm="1">
        <f t="array" ref="H79">_xlfn.SWITCH(A79,
"Translation","publication",
"Editing","publication",
"Printing","times",
"Video Production","times",
"Photography","times",
"Website-Related Expenses","times",
"Publicity &amp; Outreach Expenses","times",
"")</f>
        <v/>
      </c>
      <c r="I79" s="15" t="str" cm="1">
        <f t="array" ref="I79">_xlfn.SWITCH(B79,
"Translation","publication",
"Editing","publication",
"Printing","times",
"Video Production","times",
"Photography","times",
"Website-Related Expenses","times",
"Publicity &amp; Outreach Expenses","times",
"")</f>
        <v/>
      </c>
      <c r="J79" s="17" t="s">
        <v>41</v>
      </c>
      <c r="K79" s="18">
        <f t="shared" si="29"/>
        <v>0</v>
      </c>
      <c r="L79" s="18">
        <f t="shared" si="30"/>
        <v>0</v>
      </c>
      <c r="M79" s="18">
        <f t="shared" si="28"/>
        <v>0</v>
      </c>
      <c r="N79" s="19"/>
      <c r="O79" s="32" t="str" cm="1">
        <f t="array" ref="O79">IF(B79="","Delete unused rows before submission",
IF($N79&lt;&gt;"","",_xlfn.SWITCH(B79,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0" spans="1:15" ht="15" customHeight="1" x14ac:dyDescent="0.25">
      <c r="A80" s="14" t="s">
        <v>3</v>
      </c>
      <c r="B80" s="15"/>
      <c r="C80" s="16"/>
      <c r="D80" s="17" t="s">
        <v>0</v>
      </c>
      <c r="E80" s="15"/>
      <c r="F80" s="15" t="str" cm="1">
        <f t="array" ref="F80">_xlfn.SWITCH(B80,
"Translation","pages",
"Editing","pages",
"Printing","copies",
"Video Production","videos",
"Photography","days",
"Website-Related Expenses","months",
"Publicity &amp; Outreach Expenses","events",
"")</f>
        <v/>
      </c>
      <c r="G80" s="17" t="s">
        <v>0</v>
      </c>
      <c r="H80" s="15" t="str" cm="1">
        <f t="array" ref="H80">_xlfn.SWITCH(A80,
"Translation","publication",
"Editing","publication",
"Printing","times",
"Video Production","times",
"Photography","times",
"Website-Related Expenses","times",
"Publicity &amp; Outreach Expenses","times",
"")</f>
        <v/>
      </c>
      <c r="I80" s="15" t="str" cm="1">
        <f t="array" ref="I80">_xlfn.SWITCH(B80,
"Translation","publication",
"Editing","publication",
"Printing","times",
"Video Production","times",
"Photography","times",
"Website-Related Expenses","times",
"Publicity &amp; Outreach Expenses","times",
"")</f>
        <v/>
      </c>
      <c r="J80" s="17" t="s">
        <v>41</v>
      </c>
      <c r="K80" s="18">
        <f t="shared" si="29"/>
        <v>0</v>
      </c>
      <c r="L80" s="18">
        <f t="shared" si="30"/>
        <v>0</v>
      </c>
      <c r="M80" s="18">
        <f t="shared" si="28"/>
        <v>0</v>
      </c>
      <c r="N80" s="19"/>
      <c r="O80" s="32" t="str" cm="1">
        <f t="array" ref="O80">IF(B80="","Delete unused rows before submission",
IF($N80&lt;&gt;"","",_xlfn.SWITCH(B80,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1" spans="1:15" ht="15" customHeight="1" x14ac:dyDescent="0.25">
      <c r="A81" s="14" t="s">
        <v>3</v>
      </c>
      <c r="B81" s="15"/>
      <c r="C81" s="16"/>
      <c r="D81" s="17" t="s">
        <v>0</v>
      </c>
      <c r="E81" s="15"/>
      <c r="F81" s="15" t="str" cm="1">
        <f t="array" ref="F81">_xlfn.SWITCH(B81,
"Translation","pages",
"Editing","pages",
"Printing","copies",
"Video Production","videos",
"Photography","days",
"Website-Related Expenses","months",
"Publicity &amp; Outreach Expenses","events",
"")</f>
        <v/>
      </c>
      <c r="G81" s="17" t="s">
        <v>0</v>
      </c>
      <c r="H81" s="15" t="str" cm="1">
        <f t="array" ref="H81">_xlfn.SWITCH(A81,
"Translation","publication",
"Editing","publication",
"Printing","times",
"Video Production","times",
"Photography","times",
"Website-Related Expenses","times",
"Publicity &amp; Outreach Expenses","times",
"")</f>
        <v/>
      </c>
      <c r="I81" s="15" t="str" cm="1">
        <f t="array" ref="I81">_xlfn.SWITCH(B81,
"Translation","publication",
"Editing","publication",
"Printing","times",
"Video Production","times",
"Photography","times",
"Website-Related Expenses","times",
"Publicity &amp; Outreach Expenses","times",
"")</f>
        <v/>
      </c>
      <c r="J81" s="17" t="s">
        <v>41</v>
      </c>
      <c r="K81" s="18">
        <f t="shared" si="29"/>
        <v>0</v>
      </c>
      <c r="L81" s="18">
        <f t="shared" si="30"/>
        <v>0</v>
      </c>
      <c r="M81" s="18">
        <f t="shared" si="28"/>
        <v>0</v>
      </c>
      <c r="N81" s="19"/>
      <c r="O81" s="32" t="str" cm="1">
        <f t="array" ref="O81">IF(B81="","Delete unused rows before submission",
IF($N81&lt;&gt;"","",_xlfn.SWITCH(B81,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2" spans="1:15" ht="15" customHeight="1" x14ac:dyDescent="0.25">
      <c r="A82" s="14" t="s">
        <v>3</v>
      </c>
      <c r="B82" s="15"/>
      <c r="C82" s="16"/>
      <c r="D82" s="17" t="s">
        <v>0</v>
      </c>
      <c r="E82" s="15"/>
      <c r="F82" s="15" t="str" cm="1">
        <f t="array" ref="F82">_xlfn.SWITCH(B82,
"Translation","pages",
"Editing","pages",
"Printing","copies",
"Video Production","videos",
"Photography","days",
"Website-Related Expenses","months",
"Publicity &amp; Outreach Expenses","events",
"")</f>
        <v/>
      </c>
      <c r="G82" s="17" t="s">
        <v>0</v>
      </c>
      <c r="H82" s="15" t="str" cm="1">
        <f t="array" ref="H82">_xlfn.SWITCH(A82,
"Translation","publication",
"Editing","publication",
"Printing","times",
"Video Production","times",
"Photography","times",
"Website-Related Expenses","times",
"Publicity &amp; Outreach Expenses","times",
"")</f>
        <v/>
      </c>
      <c r="I82" s="15" t="str" cm="1">
        <f t="array" ref="I82">_xlfn.SWITCH(B82,
"Translation","publication",
"Editing","publication",
"Printing","times",
"Video Production","times",
"Photography","times",
"Website-Related Expenses","times",
"Publicity &amp; Outreach Expenses","times",
"")</f>
        <v/>
      </c>
      <c r="J82" s="17" t="s">
        <v>41</v>
      </c>
      <c r="K82" s="18">
        <f t="shared" si="29"/>
        <v>0</v>
      </c>
      <c r="L82" s="18">
        <f t="shared" si="30"/>
        <v>0</v>
      </c>
      <c r="M82" s="18">
        <f>SUM(K82,L82)</f>
        <v>0</v>
      </c>
      <c r="N82" s="19"/>
      <c r="O82" s="32" t="str" cm="1">
        <f t="array" ref="O82">IF(B82="","Delete unused rows before submission",
IF($N82&lt;&gt;"","",_xlfn.SWITCH(B82,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3" spans="1:15" ht="15" customHeight="1" x14ac:dyDescent="0.25">
      <c r="A83" s="14" t="s">
        <v>3</v>
      </c>
      <c r="B83" s="15"/>
      <c r="C83" s="16"/>
      <c r="D83" s="17" t="s">
        <v>0</v>
      </c>
      <c r="E83" s="15"/>
      <c r="F83" s="15" t="str" cm="1">
        <f t="array" ref="F83">_xlfn.SWITCH(B83,
"Translation","pages",
"Editing","pages",
"Printing","copies",
"Video Production","videos",
"Photography","days",
"Website-Related Expenses","months",
"Publicity &amp; Outreach Expenses","events",
"")</f>
        <v/>
      </c>
      <c r="G83" s="17" t="s">
        <v>0</v>
      </c>
      <c r="H83" s="15" t="str" cm="1">
        <f t="array" ref="H83">_xlfn.SWITCH(A83,
"Translation","publication",
"Editing","publication",
"Printing","times",
"Video Production","times",
"Photography","times",
"Website-Related Expenses","times",
"Publicity &amp; Outreach Expenses","times",
"")</f>
        <v/>
      </c>
      <c r="I83" s="15" t="str" cm="1">
        <f t="array" ref="I83">_xlfn.SWITCH(B83,
"Translation","publication",
"Editing","publication",
"Printing","times",
"Video Production","times",
"Photography","times",
"Website-Related Expenses","times",
"Publicity &amp; Outreach Expenses","times",
"")</f>
        <v/>
      </c>
      <c r="J83" s="17" t="s">
        <v>41</v>
      </c>
      <c r="K83" s="18">
        <f t="shared" si="29"/>
        <v>0</v>
      </c>
      <c r="L83" s="18">
        <f t="shared" si="30"/>
        <v>0</v>
      </c>
      <c r="M83" s="18">
        <f t="shared" ref="M83:M88" si="31">SUM(K83,L83)</f>
        <v>0</v>
      </c>
      <c r="N83" s="19"/>
      <c r="O83" s="32" t="str" cm="1">
        <f t="array" ref="O83">IF(B83="","Delete unused rows before submission",
IF($N83&lt;&gt;"","",_xlfn.SWITCH(B83,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4" spans="1:15" ht="15" customHeight="1" x14ac:dyDescent="0.25">
      <c r="A84" s="14" t="s">
        <v>3</v>
      </c>
      <c r="B84" s="15"/>
      <c r="C84" s="16"/>
      <c r="D84" s="17" t="s">
        <v>0</v>
      </c>
      <c r="E84" s="15"/>
      <c r="F84" s="15" t="str" cm="1">
        <f t="array" ref="F84">_xlfn.SWITCH(B84,
"Translation","pages",
"Editing","pages",
"Printing","copies",
"Video Production","videos",
"Photography","days",
"Website-Related Expenses","months",
"Publicity &amp; Outreach Expenses","events",
"")</f>
        <v/>
      </c>
      <c r="G84" s="17" t="s">
        <v>0</v>
      </c>
      <c r="H84" s="15" t="str" cm="1">
        <f t="array" ref="H84">_xlfn.SWITCH(A84,
"Translation","publication",
"Editing","publication",
"Printing","times",
"Video Production","times",
"Photography","times",
"Website-Related Expenses","times",
"Publicity &amp; Outreach Expenses","times",
"")</f>
        <v/>
      </c>
      <c r="I84" s="15" t="str" cm="1">
        <f t="array" ref="I84">_xlfn.SWITCH(B84,
"Translation","publication",
"Editing","publication",
"Printing","times",
"Video Production","times",
"Photography","times",
"Website-Related Expenses","times",
"Publicity &amp; Outreach Expenses","times",
"")</f>
        <v/>
      </c>
      <c r="J84" s="17" t="s">
        <v>41</v>
      </c>
      <c r="K84" s="18">
        <f t="shared" si="29"/>
        <v>0</v>
      </c>
      <c r="L84" s="18">
        <f t="shared" si="30"/>
        <v>0</v>
      </c>
      <c r="M84" s="18">
        <f t="shared" si="31"/>
        <v>0</v>
      </c>
      <c r="N84" s="19"/>
      <c r="O84" s="32" t="str" cm="1">
        <f t="array" ref="O84">IF(B84="","Delete unused rows before submission",
IF($N84&lt;&gt;"","",_xlfn.SWITCH(B84,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5" spans="1:15" ht="15" customHeight="1" x14ac:dyDescent="0.25">
      <c r="A85" s="14" t="s">
        <v>3</v>
      </c>
      <c r="B85" s="15"/>
      <c r="C85" s="16"/>
      <c r="D85" s="17" t="s">
        <v>0</v>
      </c>
      <c r="E85" s="15"/>
      <c r="F85" s="15" t="str" cm="1">
        <f t="array" ref="F85">_xlfn.SWITCH(B85,
"Translation","pages",
"Editing","pages",
"Printing","copies",
"Video Production","videos",
"Photography","days",
"Website-Related Expenses","months",
"Publicity &amp; Outreach Expenses","events",
"")</f>
        <v/>
      </c>
      <c r="G85" s="17" t="s">
        <v>0</v>
      </c>
      <c r="H85" s="15" t="str" cm="1">
        <f t="array" ref="H85">_xlfn.SWITCH(A85,
"Translation","publication",
"Editing","publication",
"Printing","times",
"Video Production","times",
"Photography","times",
"Website-Related Expenses","times",
"Publicity &amp; Outreach Expenses","times",
"")</f>
        <v/>
      </c>
      <c r="I85" s="15" t="str" cm="1">
        <f t="array" ref="I85">_xlfn.SWITCH(B85,
"Translation","publication",
"Editing","publication",
"Printing","times",
"Video Production","times",
"Photography","times",
"Website-Related Expenses","times",
"Publicity &amp; Outreach Expenses","times",
"")</f>
        <v/>
      </c>
      <c r="J85" s="17" t="s">
        <v>41</v>
      </c>
      <c r="K85" s="18">
        <f t="shared" si="29"/>
        <v>0</v>
      </c>
      <c r="L85" s="18">
        <f t="shared" si="30"/>
        <v>0</v>
      </c>
      <c r="M85" s="18">
        <f t="shared" si="31"/>
        <v>0</v>
      </c>
      <c r="N85" s="19"/>
      <c r="O85" s="32" t="str" cm="1">
        <f t="array" ref="O85">IF(B85="","Delete unused rows before submission",
IF($N85&lt;&gt;"","",_xlfn.SWITCH(B85,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6" spans="1:15" ht="15" customHeight="1" x14ac:dyDescent="0.25">
      <c r="A86" s="14" t="s">
        <v>3</v>
      </c>
      <c r="B86" s="15"/>
      <c r="C86" s="16"/>
      <c r="D86" s="17" t="s">
        <v>0</v>
      </c>
      <c r="E86" s="15"/>
      <c r="F86" s="15" t="str" cm="1">
        <f t="array" ref="F86">_xlfn.SWITCH(B86,
"Translation","pages",
"Editing","pages",
"Printing","copies",
"Video Production","videos",
"Photography","days",
"Website-Related Expenses","months",
"Publicity &amp; Outreach Expenses","events",
"")</f>
        <v/>
      </c>
      <c r="G86" s="17" t="s">
        <v>0</v>
      </c>
      <c r="H86" s="15" t="str" cm="1">
        <f t="array" ref="H86">_xlfn.SWITCH(A86,
"Translation","publication",
"Editing","publication",
"Printing","times",
"Video Production","times",
"Photography","times",
"Website-Related Expenses","times",
"Publicity &amp; Outreach Expenses","times",
"")</f>
        <v/>
      </c>
      <c r="I86" s="15" t="str" cm="1">
        <f t="array" ref="I86">_xlfn.SWITCH(B86,
"Translation","publication",
"Editing","publication",
"Printing","times",
"Video Production","times",
"Photography","times",
"Website-Related Expenses","times",
"Publicity &amp; Outreach Expenses","times",
"")</f>
        <v/>
      </c>
      <c r="J86" s="17" t="s">
        <v>41</v>
      </c>
      <c r="K86" s="18">
        <f t="shared" si="29"/>
        <v>0</v>
      </c>
      <c r="L86" s="18">
        <f t="shared" si="30"/>
        <v>0</v>
      </c>
      <c r="M86" s="18">
        <f t="shared" si="31"/>
        <v>0</v>
      </c>
      <c r="N86" s="19"/>
      <c r="O86" s="32" t="str" cm="1">
        <f t="array" ref="O86">IF(B86="","Delete unused rows before submission",
IF($N86&lt;&gt;"","",_xlfn.SWITCH(B86,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7" spans="1:15" ht="15" customHeight="1" x14ac:dyDescent="0.25">
      <c r="A87" s="14" t="s">
        <v>3</v>
      </c>
      <c r="B87" s="15"/>
      <c r="C87" s="16"/>
      <c r="D87" s="17" t="s">
        <v>0</v>
      </c>
      <c r="E87" s="15"/>
      <c r="F87" s="15" t="str" cm="1">
        <f t="array" ref="F87">_xlfn.SWITCH(B87,
"Translation","pages",
"Editing","pages",
"Printing","copies",
"Video Production","videos",
"Photography","days",
"Website-Related Expenses","months",
"Publicity &amp; Outreach Expenses","events",
"")</f>
        <v/>
      </c>
      <c r="G87" s="17" t="s">
        <v>0</v>
      </c>
      <c r="H87" s="15" t="str" cm="1">
        <f t="array" ref="H87">_xlfn.SWITCH(A87,
"Translation","publication",
"Editing","publication",
"Printing","times",
"Video Production","times",
"Photography","times",
"Website-Related Expenses","times",
"Publicity &amp; Outreach Expenses","times",
"")</f>
        <v/>
      </c>
      <c r="I87" s="15" t="str" cm="1">
        <f t="array" ref="I87">_xlfn.SWITCH(B87,
"Translation","publication",
"Editing","publication",
"Printing","times",
"Video Production","times",
"Photography","times",
"Website-Related Expenses","times",
"Publicity &amp; Outreach Expenses","times",
"")</f>
        <v/>
      </c>
      <c r="J87" s="17" t="s">
        <v>41</v>
      </c>
      <c r="K87" s="18">
        <f t="shared" si="29"/>
        <v>0</v>
      </c>
      <c r="L87" s="18">
        <f t="shared" si="30"/>
        <v>0</v>
      </c>
      <c r="M87" s="18">
        <f t="shared" si="31"/>
        <v>0</v>
      </c>
      <c r="N87" s="19"/>
      <c r="O87" s="32" t="str" cm="1">
        <f t="array" ref="O87">IF(B87="","Delete unused rows before submission",
IF($N87&lt;&gt;"","",_xlfn.SWITCH(B87,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8" spans="1:15" ht="15" customHeight="1" x14ac:dyDescent="0.25">
      <c r="A88" s="14" t="s">
        <v>3</v>
      </c>
      <c r="B88" s="15"/>
      <c r="C88" s="16"/>
      <c r="D88" s="17" t="s">
        <v>0</v>
      </c>
      <c r="E88" s="15"/>
      <c r="F88" s="15" t="str" cm="1">
        <f t="array" ref="F88">_xlfn.SWITCH(B88,
"Translation","pages",
"Editing","pages",
"Printing","copies",
"Video Production","videos",
"Photography","days",
"Website-Related Expenses","months",
"Publicity &amp; Outreach Expenses","events",
"")</f>
        <v/>
      </c>
      <c r="G88" s="17" t="s">
        <v>0</v>
      </c>
      <c r="H88" s="15" t="str" cm="1">
        <f t="array" ref="H88">_xlfn.SWITCH(A88,
"Translation","publication",
"Editing","publication",
"Printing","times",
"Video Production","times",
"Photography","times",
"Website-Related Expenses","times",
"Publicity &amp; Outreach Expenses","times",
"")</f>
        <v/>
      </c>
      <c r="I88" s="15" t="str" cm="1">
        <f t="array" ref="I88">_xlfn.SWITCH(B88,
"Translation","publication",
"Editing","publication",
"Printing","times",
"Video Production","times",
"Photography","times",
"Website-Related Expenses","times",
"Publicity &amp; Outreach Expenses","times",
"")</f>
        <v/>
      </c>
      <c r="J88" s="17" t="s">
        <v>41</v>
      </c>
      <c r="K88" s="18">
        <f t="shared" si="29"/>
        <v>0</v>
      </c>
      <c r="L88" s="18">
        <f t="shared" si="30"/>
        <v>0</v>
      </c>
      <c r="M88" s="18">
        <f t="shared" si="31"/>
        <v>0</v>
      </c>
      <c r="N88" s="19"/>
      <c r="O88" s="32" t="str" cm="1">
        <f t="array" ref="O88">IF(B88="","Delete unused rows before submission",
IF($N88&lt;&gt;"","",_xlfn.SWITCH(B88,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89" spans="1:15" ht="15" customHeight="1" x14ac:dyDescent="0.25">
      <c r="A89" s="14" t="s">
        <v>3</v>
      </c>
      <c r="B89" s="15"/>
      <c r="C89" s="16"/>
      <c r="D89" s="17" t="s">
        <v>0</v>
      </c>
      <c r="E89" s="15"/>
      <c r="F89" s="15" t="str" cm="1">
        <f t="array" ref="F89">_xlfn.SWITCH(B89,
"Translation","pages",
"Editing","pages",
"Printing","copies",
"Video Production","videos",
"Photography","days",
"Website-Related Expenses","months",
"Publicity &amp; Outreach Expenses","events",
"")</f>
        <v/>
      </c>
      <c r="G89" s="17" t="s">
        <v>0</v>
      </c>
      <c r="H89" s="15" t="str" cm="1">
        <f t="array" ref="H89">_xlfn.SWITCH(A89,
"Translation","publication",
"Editing","publication",
"Printing","times",
"Video Production","times",
"Photography","times",
"Website-Related Expenses","times",
"Publicity &amp; Outreach Expenses","times",
"")</f>
        <v/>
      </c>
      <c r="I89" s="15" t="str" cm="1">
        <f t="array" ref="I89">_xlfn.SWITCH(B89,
"Translation","publication",
"Editing","publication",
"Printing","times",
"Video Production","times",
"Photography","times",
"Website-Related Expenses","times",
"Publicity &amp; Outreach Expenses","times",
"")</f>
        <v/>
      </c>
      <c r="J89" s="17" t="s">
        <v>41</v>
      </c>
      <c r="K89" s="18">
        <f t="shared" si="29"/>
        <v>0</v>
      </c>
      <c r="L89" s="18">
        <f t="shared" si="30"/>
        <v>0</v>
      </c>
      <c r="M89" s="18">
        <f>SUM(K89,L89)</f>
        <v>0</v>
      </c>
      <c r="N89" s="19"/>
      <c r="O89" s="32" t="str" cm="1">
        <f t="array" ref="O89">IF(B89="","Delete unused rows before submission",
IF($N89&lt;&gt;"","",_xlfn.SWITCH(B89,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90" spans="1:15" ht="15" customHeight="1" x14ac:dyDescent="0.25">
      <c r="A90" s="14" t="s">
        <v>3</v>
      </c>
      <c r="B90" s="15"/>
      <c r="C90" s="16"/>
      <c r="D90" s="17" t="s">
        <v>0</v>
      </c>
      <c r="E90" s="15"/>
      <c r="F90" s="15" t="str" cm="1">
        <f t="array" ref="F90">_xlfn.SWITCH(B90,
"Translation","pages",
"Editing","pages",
"Printing","copies",
"Video Production","videos",
"Photography","days",
"Website-Related Expenses","months",
"Publicity &amp; Outreach Expenses","events",
"")</f>
        <v/>
      </c>
      <c r="G90" s="17" t="s">
        <v>0</v>
      </c>
      <c r="H90" s="15" t="str" cm="1">
        <f t="array" ref="H90">_xlfn.SWITCH(A90,
"Translation","publication",
"Editing","publication",
"Printing","times",
"Video Production","times",
"Photography","times",
"Website-Related Expenses","times",
"Publicity &amp; Outreach Expenses","times",
"")</f>
        <v/>
      </c>
      <c r="I90" s="15" t="str" cm="1">
        <f t="array" ref="I90">_xlfn.SWITCH(B90,
"Translation","publication",
"Editing","publication",
"Printing","times",
"Video Production","times",
"Photography","times",
"Website-Related Expenses","times",
"Publicity &amp; Outreach Expenses","times",
"")</f>
        <v/>
      </c>
      <c r="J90" s="17" t="s">
        <v>41</v>
      </c>
      <c r="K90" s="18">
        <f t="shared" si="29"/>
        <v>0</v>
      </c>
      <c r="L90" s="18">
        <f t="shared" si="30"/>
        <v>0</v>
      </c>
      <c r="M90" s="18">
        <f t="shared" ref="M90" si="32">SUM(K90,L90)</f>
        <v>0</v>
      </c>
      <c r="N90" s="19"/>
      <c r="O90" s="32" t="str" cm="1">
        <f t="array" ref="O90">IF(B90="","Delete unused rows before submission",
IF($N90&lt;&gt;"","",_xlfn.SWITCH(B90,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>Delete unused rows before submission</v>
      </c>
    </row>
    <row r="91" spans="1:15" ht="24" customHeight="1" x14ac:dyDescent="0.25">
      <c r="A91" s="97" t="s">
        <v>65</v>
      </c>
      <c r="B91" s="98"/>
      <c r="C91" s="99"/>
      <c r="D91" s="44"/>
      <c r="E91" s="45"/>
      <c r="F91" s="45"/>
      <c r="G91" s="44"/>
      <c r="H91" s="45"/>
      <c r="I91" s="45"/>
      <c r="J91" s="44"/>
      <c r="K91" s="46">
        <f>SUM(K92:K99)</f>
        <v>0</v>
      </c>
      <c r="L91" s="46">
        <f>SUM(L92:L99)</f>
        <v>0</v>
      </c>
      <c r="M91" s="46">
        <f>SUM(M92:M99)</f>
        <v>0</v>
      </c>
      <c r="N91" s="40"/>
      <c r="O91" s="41"/>
    </row>
    <row r="92" spans="1:15" ht="15" customHeight="1" x14ac:dyDescent="0.25">
      <c r="A92" s="14" t="s">
        <v>3</v>
      </c>
      <c r="B92" s="21"/>
      <c r="C92" s="22"/>
      <c r="D92" s="17" t="s">
        <v>0</v>
      </c>
      <c r="E92" s="21"/>
      <c r="F92" s="21"/>
      <c r="G92" s="17" t="s">
        <v>0</v>
      </c>
      <c r="H92" s="21"/>
      <c r="I92" s="21"/>
      <c r="J92" s="17" t="s">
        <v>41</v>
      </c>
      <c r="K92" s="18">
        <f t="shared" si="25"/>
        <v>0</v>
      </c>
      <c r="L92" s="18">
        <f t="shared" si="3"/>
        <v>0</v>
      </c>
      <c r="M92" s="18">
        <f>SUM(K92,L92)</f>
        <v>0</v>
      </c>
      <c r="N92" s="23"/>
      <c r="O92" s="32" t="str">
        <f>IF(B92="","Delete unused rows before submission","")</f>
        <v>Delete unused rows before submission</v>
      </c>
    </row>
    <row r="93" spans="1:15" ht="15" customHeight="1" x14ac:dyDescent="0.25">
      <c r="A93" s="14" t="s">
        <v>3</v>
      </c>
      <c r="B93" s="21"/>
      <c r="C93" s="22"/>
      <c r="D93" s="17" t="s">
        <v>0</v>
      </c>
      <c r="E93" s="21"/>
      <c r="F93" s="21"/>
      <c r="G93" s="17" t="s">
        <v>0</v>
      </c>
      <c r="H93" s="21"/>
      <c r="I93" s="21"/>
      <c r="J93" s="17" t="s">
        <v>41</v>
      </c>
      <c r="K93" s="18">
        <f t="shared" si="25"/>
        <v>0</v>
      </c>
      <c r="L93" s="18">
        <f t="shared" si="3"/>
        <v>0</v>
      </c>
      <c r="M93" s="18">
        <f>SUM(L93:L93)</f>
        <v>0</v>
      </c>
      <c r="N93" s="23"/>
      <c r="O93" s="32" t="str">
        <f>IF(B93="","Delete unused rows before submission","")</f>
        <v>Delete unused rows before submission</v>
      </c>
    </row>
    <row r="94" spans="1:15" ht="15" customHeight="1" x14ac:dyDescent="0.25">
      <c r="A94" s="14" t="s">
        <v>3</v>
      </c>
      <c r="B94" s="21"/>
      <c r="C94" s="22"/>
      <c r="D94" s="17" t="s">
        <v>0</v>
      </c>
      <c r="E94" s="21"/>
      <c r="F94" s="21"/>
      <c r="G94" s="17" t="s">
        <v>0</v>
      </c>
      <c r="H94" s="21"/>
      <c r="I94" s="21"/>
      <c r="J94" s="17" t="s">
        <v>41</v>
      </c>
      <c r="K94" s="18">
        <f t="shared" ref="K94:K97" si="33">IF(A94="JF", C94*E94*H94, 0)</f>
        <v>0</v>
      </c>
      <c r="L94" s="18">
        <f t="shared" ref="L94:L97" si="34">IF(A94="Applicant", C94*E94*H94, 0)</f>
        <v>0</v>
      </c>
      <c r="M94" s="18">
        <f>SUM(K94,L94)</f>
        <v>0</v>
      </c>
      <c r="N94" s="23"/>
      <c r="O94" s="32" t="str">
        <f t="shared" ref="O94:O99" si="35">IF(B94="","Delete unused rows before submission","")</f>
        <v>Delete unused rows before submission</v>
      </c>
    </row>
    <row r="95" spans="1:15" ht="15" customHeight="1" x14ac:dyDescent="0.25">
      <c r="A95" s="14" t="s">
        <v>3</v>
      </c>
      <c r="B95" s="21"/>
      <c r="C95" s="22"/>
      <c r="D95" s="17" t="s">
        <v>0</v>
      </c>
      <c r="E95" s="21"/>
      <c r="F95" s="21"/>
      <c r="G95" s="17" t="s">
        <v>0</v>
      </c>
      <c r="H95" s="21"/>
      <c r="I95" s="21"/>
      <c r="J95" s="17" t="s">
        <v>41</v>
      </c>
      <c r="K95" s="18">
        <f t="shared" si="33"/>
        <v>0</v>
      </c>
      <c r="L95" s="18">
        <f t="shared" si="34"/>
        <v>0</v>
      </c>
      <c r="M95" s="18">
        <f>SUM(L95:L95)</f>
        <v>0</v>
      </c>
      <c r="N95" s="23"/>
      <c r="O95" s="32" t="str">
        <f t="shared" si="35"/>
        <v>Delete unused rows before submission</v>
      </c>
    </row>
    <row r="96" spans="1:15" ht="15" customHeight="1" x14ac:dyDescent="0.25">
      <c r="A96" s="14" t="s">
        <v>3</v>
      </c>
      <c r="B96" s="21"/>
      <c r="C96" s="22"/>
      <c r="D96" s="17" t="s">
        <v>0</v>
      </c>
      <c r="E96" s="21"/>
      <c r="F96" s="21"/>
      <c r="G96" s="17" t="s">
        <v>0</v>
      </c>
      <c r="H96" s="21"/>
      <c r="I96" s="21"/>
      <c r="J96" s="17" t="s">
        <v>41</v>
      </c>
      <c r="K96" s="18">
        <f t="shared" si="33"/>
        <v>0</v>
      </c>
      <c r="L96" s="18">
        <f t="shared" si="34"/>
        <v>0</v>
      </c>
      <c r="M96" s="18">
        <f>SUM(K96,L96)</f>
        <v>0</v>
      </c>
      <c r="N96" s="23"/>
      <c r="O96" s="32" t="str">
        <f t="shared" si="35"/>
        <v>Delete unused rows before submission</v>
      </c>
    </row>
    <row r="97" spans="1:15" ht="15" customHeight="1" x14ac:dyDescent="0.25">
      <c r="A97" s="14" t="s">
        <v>3</v>
      </c>
      <c r="B97" s="21"/>
      <c r="C97" s="22"/>
      <c r="D97" s="17" t="s">
        <v>0</v>
      </c>
      <c r="E97" s="21"/>
      <c r="F97" s="21"/>
      <c r="G97" s="17" t="s">
        <v>0</v>
      </c>
      <c r="H97" s="21"/>
      <c r="I97" s="21"/>
      <c r="J97" s="17" t="s">
        <v>41</v>
      </c>
      <c r="K97" s="18">
        <f t="shared" si="33"/>
        <v>0</v>
      </c>
      <c r="L97" s="18">
        <f t="shared" si="34"/>
        <v>0</v>
      </c>
      <c r="M97" s="18">
        <f>SUM(L97:L97)</f>
        <v>0</v>
      </c>
      <c r="N97" s="23"/>
      <c r="O97" s="32" t="str">
        <f t="shared" si="35"/>
        <v>Delete unused rows before submission</v>
      </c>
    </row>
    <row r="98" spans="1:15" ht="15" customHeight="1" x14ac:dyDescent="0.25">
      <c r="A98" s="14" t="s">
        <v>3</v>
      </c>
      <c r="B98" s="21"/>
      <c r="C98" s="22"/>
      <c r="D98" s="17" t="s">
        <v>0</v>
      </c>
      <c r="E98" s="21"/>
      <c r="F98" s="21"/>
      <c r="G98" s="17" t="s">
        <v>0</v>
      </c>
      <c r="H98" s="21"/>
      <c r="I98" s="21"/>
      <c r="J98" s="17" t="s">
        <v>41</v>
      </c>
      <c r="K98" s="18">
        <f t="shared" ref="K98:K99" si="36">IF(A98="JF", C98*E98*H98, 0)</f>
        <v>0</v>
      </c>
      <c r="L98" s="18">
        <f t="shared" ref="L98:L99" si="37">IF(A98="Applicant", C98*E98*H98, 0)</f>
        <v>0</v>
      </c>
      <c r="M98" s="18">
        <f>SUM(K98,L98)</f>
        <v>0</v>
      </c>
      <c r="N98" s="23"/>
      <c r="O98" s="32" t="str">
        <f t="shared" si="35"/>
        <v>Delete unused rows before submission</v>
      </c>
    </row>
    <row r="99" spans="1:15" ht="15" customHeight="1" x14ac:dyDescent="0.25">
      <c r="A99" s="14" t="s">
        <v>3</v>
      </c>
      <c r="B99" s="21"/>
      <c r="C99" s="22"/>
      <c r="D99" s="17" t="s">
        <v>0</v>
      </c>
      <c r="E99" s="21"/>
      <c r="F99" s="21"/>
      <c r="G99" s="17" t="s">
        <v>0</v>
      </c>
      <c r="H99" s="21"/>
      <c r="I99" s="21"/>
      <c r="J99" s="17" t="s">
        <v>41</v>
      </c>
      <c r="K99" s="18">
        <f t="shared" si="36"/>
        <v>0</v>
      </c>
      <c r="L99" s="18">
        <f t="shared" si="37"/>
        <v>0</v>
      </c>
      <c r="M99" s="18">
        <f>SUM(L99:L99)</f>
        <v>0</v>
      </c>
      <c r="N99" s="23"/>
      <c r="O99" s="32" t="str">
        <f t="shared" si="35"/>
        <v>Delete unused rows before submission</v>
      </c>
    </row>
    <row r="100" spans="1:15" ht="18" customHeight="1" x14ac:dyDescent="0.25">
      <c r="A100" s="78" t="s">
        <v>27</v>
      </c>
      <c r="B100" s="78"/>
      <c r="C100" s="48"/>
      <c r="D100" s="41"/>
      <c r="E100" s="47"/>
      <c r="F100" s="47"/>
      <c r="G100" s="41"/>
      <c r="H100" s="47"/>
      <c r="I100" s="47"/>
      <c r="J100" s="41"/>
      <c r="K100" s="43">
        <f>SUM(K9,K28,K47,K69,K91)</f>
        <v>0</v>
      </c>
      <c r="L100" s="43">
        <f>SUM(L9,L28,L47,L69,L91)</f>
        <v>0</v>
      </c>
      <c r="M100" s="43">
        <f>SUM(M9,M28,M47,M69,M91)</f>
        <v>0</v>
      </c>
    </row>
    <row r="101" spans="1:15" ht="18" customHeight="1" x14ac:dyDescent="0.25">
      <c r="A101" s="79" t="s">
        <v>28</v>
      </c>
      <c r="B101" s="79"/>
      <c r="C101" s="26"/>
      <c r="D101" s="27"/>
      <c r="E101" s="25"/>
      <c r="F101" s="25"/>
      <c r="G101" s="27"/>
      <c r="H101" s="25"/>
      <c r="I101" s="25"/>
      <c r="J101" s="27"/>
      <c r="K101" s="24"/>
      <c r="L101" s="24"/>
      <c r="M101" s="24"/>
    </row>
    <row r="102" spans="1:15" ht="18" customHeight="1" x14ac:dyDescent="0.25">
      <c r="A102" s="80" t="s">
        <v>29</v>
      </c>
      <c r="B102" s="80"/>
      <c r="C102" s="50"/>
      <c r="D102" s="37"/>
      <c r="E102" s="49"/>
      <c r="F102" s="49"/>
      <c r="G102" s="37"/>
      <c r="H102" s="49"/>
      <c r="I102" s="49"/>
      <c r="J102" s="37"/>
      <c r="K102" s="51">
        <f>SUM(K100:K101)</f>
        <v>0</v>
      </c>
      <c r="L102" s="51">
        <f>SUM(L100:L101)</f>
        <v>0</v>
      </c>
      <c r="M102" s="51">
        <f>SUM(K102:L102)</f>
        <v>0</v>
      </c>
    </row>
    <row r="103" spans="1:15" ht="31.5" customHeight="1" x14ac:dyDescent="0.25">
      <c r="A103" s="89" t="s">
        <v>30</v>
      </c>
      <c r="B103" s="89"/>
      <c r="C103" s="89"/>
      <c r="D103" s="89"/>
      <c r="E103" s="89"/>
      <c r="F103" s="89"/>
      <c r="G103" s="89"/>
      <c r="H103" s="89"/>
      <c r="I103" s="89"/>
      <c r="J103" s="9"/>
      <c r="K103" s="35" t="s">
        <v>42</v>
      </c>
    </row>
    <row r="104" spans="1:15" ht="15" customHeight="1" x14ac:dyDescent="0.25">
      <c r="A104" s="9" t="s">
        <v>43</v>
      </c>
      <c r="B104" s="9"/>
      <c r="C104" s="10"/>
      <c r="D104" s="11"/>
      <c r="E104" s="9"/>
      <c r="F104" s="11"/>
      <c r="G104" s="9"/>
      <c r="H104" s="11"/>
      <c r="I104" s="9"/>
      <c r="J104" s="9"/>
      <c r="K104" s="28">
        <f>K102*0.2</f>
        <v>0</v>
      </c>
    </row>
    <row r="105" spans="1:15" ht="15" customHeight="1" x14ac:dyDescent="0.25">
      <c r="A105" s="3" t="s">
        <v>31</v>
      </c>
      <c r="B105" s="9"/>
      <c r="C105" s="10"/>
      <c r="D105" s="11"/>
      <c r="E105" s="9"/>
      <c r="F105" s="11"/>
      <c r="G105" s="9"/>
      <c r="H105" s="11"/>
      <c r="I105" s="9"/>
      <c r="J105" s="9"/>
      <c r="K105" s="9"/>
    </row>
    <row r="106" spans="1:15" ht="18" customHeight="1" x14ac:dyDescent="0.25">
      <c r="A106" s="52" t="s">
        <v>66</v>
      </c>
      <c r="B106" s="53"/>
      <c r="C106" s="54"/>
      <c r="D106" s="55"/>
      <c r="E106" s="53"/>
      <c r="F106" s="55"/>
      <c r="G106" s="53"/>
      <c r="H106" s="55"/>
      <c r="I106" s="53"/>
      <c r="J106" s="53"/>
      <c r="K106" s="56">
        <f>K102</f>
        <v>0</v>
      </c>
    </row>
    <row r="107" spans="1:15" ht="18" customHeight="1" x14ac:dyDescent="0.25">
      <c r="A107" s="52" t="s">
        <v>67</v>
      </c>
      <c r="B107" s="53"/>
      <c r="C107" s="54"/>
      <c r="D107" s="55"/>
      <c r="E107" s="53"/>
      <c r="F107" s="55"/>
      <c r="G107" s="53"/>
      <c r="H107" s="55"/>
      <c r="I107" s="53"/>
      <c r="J107" s="53"/>
      <c r="K107" s="56">
        <f>K108+K109+K112</f>
        <v>0</v>
      </c>
    </row>
    <row r="108" spans="1:15" ht="18" customHeight="1" x14ac:dyDescent="0.25">
      <c r="A108" s="52" t="s">
        <v>32</v>
      </c>
      <c r="B108" s="53"/>
      <c r="C108" s="54"/>
      <c r="D108" s="55"/>
      <c r="E108" s="53"/>
      <c r="F108" s="55"/>
      <c r="G108" s="53"/>
      <c r="H108" s="55"/>
      <c r="I108" s="53"/>
      <c r="J108" s="53"/>
      <c r="K108" s="56">
        <v>0</v>
      </c>
    </row>
    <row r="109" spans="1:15" ht="18" customHeight="1" x14ac:dyDescent="0.25">
      <c r="A109" s="57" t="s">
        <v>33</v>
      </c>
      <c r="B109" s="58"/>
      <c r="C109" s="59"/>
      <c r="D109" s="60"/>
      <c r="E109" s="58"/>
      <c r="F109" s="60"/>
      <c r="G109" s="58"/>
      <c r="H109" s="60"/>
      <c r="I109" s="58"/>
      <c r="J109" s="58"/>
      <c r="K109" s="61">
        <v>0</v>
      </c>
    </row>
    <row r="110" spans="1:15" ht="18" customHeight="1" x14ac:dyDescent="0.25">
      <c r="A110" s="62"/>
      <c r="B110" s="90"/>
      <c r="C110" s="90"/>
      <c r="D110" s="90"/>
      <c r="E110" s="90"/>
      <c r="F110" s="90"/>
      <c r="G110" s="90"/>
      <c r="H110" s="90"/>
      <c r="I110" s="90"/>
      <c r="J110" s="90"/>
      <c r="K110" s="63"/>
    </row>
    <row r="111" spans="1:15" ht="18" customHeight="1" x14ac:dyDescent="0.25">
      <c r="A111" s="64"/>
      <c r="B111" s="91" t="s">
        <v>44</v>
      </c>
      <c r="C111" s="91"/>
      <c r="D111" s="91"/>
      <c r="E111" s="91"/>
      <c r="F111" s="91"/>
      <c r="G111" s="91"/>
      <c r="H111" s="91"/>
      <c r="I111" s="91"/>
      <c r="J111" s="91"/>
      <c r="K111" s="65"/>
    </row>
    <row r="112" spans="1:15" ht="18" customHeight="1" x14ac:dyDescent="0.25">
      <c r="A112" s="52" t="s">
        <v>68</v>
      </c>
      <c r="B112" s="53"/>
      <c r="C112" s="54"/>
      <c r="D112" s="55"/>
      <c r="E112" s="53"/>
      <c r="F112" s="55"/>
      <c r="G112" s="53"/>
      <c r="H112" s="55"/>
      <c r="I112" s="53"/>
      <c r="J112" s="53"/>
      <c r="K112" s="56">
        <v>0</v>
      </c>
    </row>
    <row r="113" spans="1:11" ht="18" customHeight="1" x14ac:dyDescent="0.25">
      <c r="A113" s="76" t="s">
        <v>34</v>
      </c>
      <c r="B113" s="77"/>
      <c r="C113" s="67"/>
      <c r="D113" s="39"/>
      <c r="E113" s="66"/>
      <c r="F113" s="39"/>
      <c r="G113" s="66"/>
      <c r="H113" s="39"/>
      <c r="I113" s="68"/>
      <c r="J113" s="68"/>
      <c r="K113" s="69">
        <f>K106+K107</f>
        <v>0</v>
      </c>
    </row>
    <row r="114" spans="1:11" x14ac:dyDescent="0.25">
      <c r="F114" s="31"/>
      <c r="G114" s="4"/>
      <c r="H114" s="31"/>
      <c r="J114" s="4"/>
    </row>
    <row r="115" spans="1:11" x14ac:dyDescent="0.25">
      <c r="B115" s="12"/>
      <c r="F115" s="31"/>
      <c r="G115" s="4"/>
      <c r="H115" s="31"/>
      <c r="J115" s="4"/>
    </row>
    <row r="116" spans="1:11" x14ac:dyDescent="0.25">
      <c r="F116" s="31"/>
      <c r="G116" s="4"/>
      <c r="H116" s="31"/>
      <c r="J116" s="4"/>
    </row>
    <row r="117" spans="1:11" x14ac:dyDescent="0.25">
      <c r="F117" s="31"/>
      <c r="G117" s="4"/>
      <c r="H117" s="31"/>
      <c r="J117" s="4"/>
    </row>
    <row r="118" spans="1:11" x14ac:dyDescent="0.25">
      <c r="F118" s="31"/>
      <c r="G118" s="4"/>
      <c r="H118" s="31"/>
      <c r="J118" s="4"/>
    </row>
    <row r="119" spans="1:11" x14ac:dyDescent="0.25">
      <c r="F119" s="31"/>
      <c r="G119" s="4"/>
      <c r="H119" s="31"/>
      <c r="J119" s="4"/>
    </row>
    <row r="120" spans="1:11" x14ac:dyDescent="0.25">
      <c r="F120" s="31"/>
      <c r="G120" s="4"/>
      <c r="H120" s="31"/>
      <c r="J120" s="4"/>
    </row>
    <row r="121" spans="1:11" x14ac:dyDescent="0.25">
      <c r="F121" s="31"/>
      <c r="G121" s="4"/>
      <c r="H121" s="31"/>
      <c r="J121" s="4"/>
    </row>
  </sheetData>
  <sheetProtection insertColumns="0" insertRows="0" deleteColumns="0" deleteRows="0"/>
  <mergeCells count="24">
    <mergeCell ref="O7:O8"/>
    <mergeCell ref="A4:N4"/>
    <mergeCell ref="L7:L8"/>
    <mergeCell ref="M7:M8"/>
    <mergeCell ref="N7:N8"/>
    <mergeCell ref="A7:J7"/>
    <mergeCell ref="A8:B8"/>
    <mergeCell ref="D8:J8"/>
    <mergeCell ref="A1:N1"/>
    <mergeCell ref="A113:B113"/>
    <mergeCell ref="A100:B100"/>
    <mergeCell ref="A101:B101"/>
    <mergeCell ref="A102:B102"/>
    <mergeCell ref="A2:N2"/>
    <mergeCell ref="A3:N3"/>
    <mergeCell ref="K7:K8"/>
    <mergeCell ref="A103:I103"/>
    <mergeCell ref="B110:J110"/>
    <mergeCell ref="B111:J111"/>
    <mergeCell ref="A9:C9"/>
    <mergeCell ref="A28:C28"/>
    <mergeCell ref="A47:C47"/>
    <mergeCell ref="A69:C69"/>
    <mergeCell ref="A91:C91"/>
  </mergeCells>
  <phoneticPr fontId="2" type="noConversion"/>
  <conditionalFormatting sqref="A10:A27">
    <cfRule type="containsText" dxfId="16" priority="8" operator="containsText" text="Select who will cover the cost">
      <formula>NOT(ISERROR(SEARCH("Select who will cover the cost",A10)))</formula>
    </cfRule>
  </conditionalFormatting>
  <conditionalFormatting sqref="A29:A46">
    <cfRule type="containsText" dxfId="15" priority="17" operator="containsText" text="Select who will cover the cost">
      <formula>NOT(ISERROR(SEARCH("Select who will cover the cost",A29)))</formula>
    </cfRule>
  </conditionalFormatting>
  <conditionalFormatting sqref="A48:A68">
    <cfRule type="containsText" dxfId="14" priority="16" operator="containsText" text="Select who will cover the cost">
      <formula>NOT(ISERROR(SEARCH("Select who will cover the cost",A48)))</formula>
    </cfRule>
  </conditionalFormatting>
  <conditionalFormatting sqref="A70:A90">
    <cfRule type="containsText" dxfId="13" priority="15" operator="containsText" text="Select who will cover the cost">
      <formula>NOT(ISERROR(SEARCH("Select who will cover the cost",A70)))</formula>
    </cfRule>
  </conditionalFormatting>
  <conditionalFormatting sqref="A92:A99">
    <cfRule type="containsText" dxfId="12" priority="14" operator="containsText" text="Select who will cover the cost">
      <formula>NOT(ISERROR(SEARCH("Select who will cover the cost",A92)))</formula>
    </cfRule>
  </conditionalFormatting>
  <conditionalFormatting sqref="N10:N27 N29:N46 N48:N68 N70:N90">
    <cfRule type="expression" dxfId="11" priority="30">
      <formula>AND($B10&lt;&gt;"",$N10="")</formula>
    </cfRule>
  </conditionalFormatting>
  <conditionalFormatting sqref="O10:O27 O29:O46 O48:O68 O70:O90 O92:O99">
    <cfRule type="notContainsBlanks" dxfId="10" priority="34">
      <formula>LEN(TRIM(O10))&gt;0</formula>
    </cfRule>
  </conditionalFormatting>
  <conditionalFormatting sqref="O10:O27 O29:O46 O48:O68 O70:O90">
    <cfRule type="containsText" dxfId="9" priority="33" operator="containsText" text="Select who will cover the cost">
      <formula>NOT(ISERROR(SEARCH("Select who will cover the cost",O10)))</formula>
    </cfRule>
  </conditionalFormatting>
  <conditionalFormatting sqref="O92:O99">
    <cfRule type="containsText" dxfId="8" priority="5" operator="containsText" text="Select who will cover the cost">
      <formula>NOT(ISERROR(SEARCH("Select who will cover the cost",O92)))</formula>
    </cfRule>
  </conditionalFormatting>
  <dataValidations count="6">
    <dataValidation type="list" allowBlank="1" showInputMessage="1" sqref="B10:B27" xr:uid="{936AD177-716D-4C5B-BD94-EEC1F1F790CA}">
      <formula1>"Project Collaborator Honorarium, Project Staff Honorarium, Lecture Honorarium, Meeting Participation Honorarium, Interpretation Honorarium, Writing Honorarium"</formula1>
    </dataValidation>
    <dataValidation type="list" allowBlank="1" showInputMessage="1" showErrorMessage="1" sqref="A70:A90 A48:A68 A10:A27 A29:A46" xr:uid="{1E4D1779-BCDD-437F-A257-9AF0CD0667D3}">
      <formula1>"Select who will cover the cost, JF, Applicant"</formula1>
    </dataValidation>
    <dataValidation type="list" allowBlank="1" showInputMessage="1" sqref="B29:B46" xr:uid="{957DBA28-9EBE-4327-BE0E-FDE788F2D832}">
      <formula1>"International Airfare, Domestic Travel (Intercity), Local Transportation, Vehicle Rental, Accommodation, Meals"</formula1>
    </dataValidation>
    <dataValidation type="list" allowBlank="1" showInputMessage="1" sqref="B48:B68" xr:uid="{F978A0EC-05D4-4679-961E-F451D95EFBE0}">
      <formula1>"Venue Rental, Equipment Rental, Administrative Expenses, Registration Fee, Refreshments, Meeting Lunch, Reception"</formula1>
    </dataValidation>
    <dataValidation type="list" allowBlank="1" showInputMessage="1" sqref="B70:B90" xr:uid="{2D9C70C3-5FB9-45B1-8BF3-7457F78EFD82}">
      <formula1>"Translation, Editing, Printing, Video Production, Photography, Website-Related Expenses, Publicity &amp; Outreach Expenses"</formula1>
    </dataValidation>
    <dataValidation type="list" allowBlank="1" showInputMessage="1" showErrorMessage="1" sqref="A92:A99" xr:uid="{5F04A2AC-98E7-4126-9A96-86E1A4CD4A8F}">
      <formula1>"Select who will cover the cost, Applicant"</formula1>
    </dataValidation>
  </dataValidations>
  <pageMargins left="0.70866141732283472" right="0.51181102362204722" top="0.9055118110236221" bottom="0.31496062992125984" header="0.39370078740157483" footer="0.51181102362204722"/>
  <pageSetup paperSize="8" scale="38" orientation="landscape" r:id="rId1"/>
  <headerFooter alignWithMargins="0">
    <oddHeader>&amp;L&amp;"ＭＳ Ｐゴシック,太字"&amp;12Grant Program: Japan-U.S. Global Partnership Budget Form (GP-GP 2027)</oddHeader>
  </headerFooter>
  <colBreaks count="1" manualBreakCount="1">
    <brk id="14" max="1048575" man="1"/>
  </colBreaks>
  <drawing r:id="rId2"/>
  <legacyDrawing r:id="rId3"/>
  <oleObjects>
    <mc:AlternateContent xmlns:mc="http://schemas.openxmlformats.org/markup-compatibility/2006">
      <mc:Choice Requires="x14">
        <oleObject progId="Document" shapeId="1025" r:id="rId4">
          <objectPr defaultSize="0" autoPict="0" r:id="rId5">
            <anchor moveWithCells="1">
              <from>
                <xdr:col>15</xdr:col>
                <xdr:colOff>314325</xdr:colOff>
                <xdr:row>6</xdr:row>
                <xdr:rowOff>28575</xdr:rowOff>
              </from>
              <to>
                <xdr:col>18</xdr:col>
                <xdr:colOff>180975</xdr:colOff>
                <xdr:row>32</xdr:row>
                <xdr:rowOff>161925</xdr:rowOff>
              </to>
            </anchor>
          </objectPr>
        </oleObject>
      </mc:Choice>
      <mc:Fallback>
        <oleObject progId="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FF71-021F-40D0-8B12-AC3969BCCD70}">
  <sheetPr>
    <pageSetUpPr fitToPage="1"/>
  </sheetPr>
  <dimension ref="A1:P52"/>
  <sheetViews>
    <sheetView zoomScale="75" zoomScaleNormal="75" workbookViewId="0">
      <selection sqref="A1:N1"/>
    </sheetView>
  </sheetViews>
  <sheetFormatPr defaultRowHeight="12.75" x14ac:dyDescent="0.2"/>
  <cols>
    <col min="1" max="1" width="22.140625" customWidth="1"/>
    <col min="2" max="2" width="29.28515625" customWidth="1"/>
    <col min="3" max="3" width="17.5703125" style="2" customWidth="1"/>
    <col min="4" max="4" width="3.5703125" style="1" bestFit="1" customWidth="1"/>
    <col min="5" max="5" width="12.7109375" customWidth="1"/>
    <col min="6" max="6" width="9.7109375" style="1" customWidth="1"/>
    <col min="7" max="7" width="3.5703125" customWidth="1"/>
    <col min="8" max="8" width="12.7109375" style="1" customWidth="1"/>
    <col min="9" max="9" width="9.5703125" customWidth="1"/>
    <col min="10" max="10" width="3.5703125" customWidth="1"/>
    <col min="11" max="12" width="17.7109375" customWidth="1"/>
    <col min="13" max="13" width="11.28515625" customWidth="1"/>
    <col min="14" max="14" width="50" customWidth="1"/>
    <col min="15" max="15" width="83.140625" customWidth="1"/>
  </cols>
  <sheetData>
    <row r="1" spans="1:16" s="4" customFormat="1" ht="26.25" customHeight="1" thickBot="1" x14ac:dyDescent="0.3">
      <c r="A1" s="75" t="s">
        <v>71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3"/>
    </row>
    <row r="2" spans="1:16" s="4" customFormat="1" ht="20.25" customHeight="1" x14ac:dyDescent="0.25">
      <c r="A2" s="81" t="s">
        <v>18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  <c r="O2" s="9"/>
    </row>
    <row r="3" spans="1:16" s="4" customFormat="1" ht="20.25" customHeight="1" thickBot="1" x14ac:dyDescent="0.3">
      <c r="A3" s="84" t="s">
        <v>19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6"/>
      <c r="O3" s="9"/>
    </row>
    <row r="4" spans="1:16" s="72" customFormat="1" ht="15" x14ac:dyDescent="0.25">
      <c r="A4" s="102" t="s">
        <v>20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71"/>
    </row>
    <row r="5" spans="1:16" s="4" customFormat="1" ht="15" x14ac:dyDescent="0.25">
      <c r="A5" s="5"/>
      <c r="B5" s="5"/>
      <c r="C5" s="6"/>
      <c r="D5" s="7"/>
      <c r="E5" s="5"/>
      <c r="F5" s="5"/>
      <c r="G5" s="7"/>
      <c r="H5" s="5"/>
      <c r="I5" s="5"/>
      <c r="J5" s="7"/>
      <c r="K5" s="5"/>
      <c r="L5" s="5"/>
      <c r="M5" s="5"/>
      <c r="N5" s="5"/>
      <c r="O5" s="9"/>
    </row>
    <row r="6" spans="1:16" s="4" customFormat="1" ht="18" customHeight="1" x14ac:dyDescent="0.25">
      <c r="A6" s="8" t="s">
        <v>21</v>
      </c>
      <c r="B6" s="9"/>
      <c r="C6" s="10"/>
      <c r="D6" s="11"/>
      <c r="E6" s="9"/>
      <c r="F6" s="9"/>
      <c r="G6" s="11"/>
      <c r="H6" s="9"/>
      <c r="I6" s="9"/>
      <c r="J6" s="11"/>
      <c r="K6" s="9"/>
      <c r="L6" s="9"/>
      <c r="M6" s="33" t="s">
        <v>50</v>
      </c>
      <c r="N6" s="34" t="s">
        <v>61</v>
      </c>
      <c r="O6" s="9"/>
      <c r="P6" s="12"/>
    </row>
    <row r="7" spans="1:16" s="4" customFormat="1" ht="36.75" customHeight="1" x14ac:dyDescent="0.25">
      <c r="A7" s="104" t="s">
        <v>40</v>
      </c>
      <c r="B7" s="105"/>
      <c r="C7" s="105"/>
      <c r="D7" s="105"/>
      <c r="E7" s="105"/>
      <c r="F7" s="105"/>
      <c r="G7" s="105"/>
      <c r="H7" s="105"/>
      <c r="I7" s="105"/>
      <c r="J7" s="106"/>
      <c r="K7" s="87" t="s">
        <v>24</v>
      </c>
      <c r="L7" s="87" t="s">
        <v>25</v>
      </c>
      <c r="M7" s="87" t="s">
        <v>26</v>
      </c>
      <c r="N7" s="103" t="s">
        <v>35</v>
      </c>
      <c r="O7" s="100" t="s">
        <v>45</v>
      </c>
    </row>
    <row r="8" spans="1:16" s="73" customFormat="1" ht="43.15" customHeight="1" x14ac:dyDescent="0.25">
      <c r="A8" s="107" t="s">
        <v>47</v>
      </c>
      <c r="B8" s="107"/>
      <c r="C8" s="38" t="s">
        <v>22</v>
      </c>
      <c r="D8" s="108" t="s">
        <v>23</v>
      </c>
      <c r="E8" s="109"/>
      <c r="F8" s="109"/>
      <c r="G8" s="109"/>
      <c r="H8" s="109"/>
      <c r="I8" s="109"/>
      <c r="J8" s="110"/>
      <c r="K8" s="88"/>
      <c r="L8" s="88"/>
      <c r="M8" s="88"/>
      <c r="N8" s="88"/>
      <c r="O8" s="101"/>
    </row>
    <row r="9" spans="1:16" s="4" customFormat="1" ht="24" customHeight="1" x14ac:dyDescent="0.25">
      <c r="A9" s="92" t="s">
        <v>70</v>
      </c>
      <c r="B9" s="95"/>
      <c r="C9" s="96"/>
      <c r="D9" s="41"/>
      <c r="E9" s="42" t="s">
        <v>48</v>
      </c>
      <c r="F9" s="42" t="s">
        <v>49</v>
      </c>
      <c r="G9" s="41"/>
      <c r="H9" s="42" t="s">
        <v>48</v>
      </c>
      <c r="I9" s="42" t="s">
        <v>49</v>
      </c>
      <c r="J9" s="41"/>
      <c r="K9" s="43">
        <f>SUM(K10:K17)</f>
        <v>14500</v>
      </c>
      <c r="L9" s="43">
        <f>SUM(L10:L15)</f>
        <v>3500</v>
      </c>
      <c r="M9" s="43">
        <f>SUM(M10:M15)</f>
        <v>17500</v>
      </c>
      <c r="N9" s="40"/>
      <c r="O9" s="41"/>
    </row>
    <row r="10" spans="1:16" s="4" customFormat="1" ht="15" customHeight="1" x14ac:dyDescent="0.25">
      <c r="A10" s="14" t="s">
        <v>1</v>
      </c>
      <c r="B10" s="15" t="s">
        <v>2</v>
      </c>
      <c r="C10" s="16">
        <v>200</v>
      </c>
      <c r="D10" s="17" t="s">
        <v>0</v>
      </c>
      <c r="E10" s="15">
        <v>1</v>
      </c>
      <c r="F10" s="15" t="str">
        <f>IF(AND(B10&lt;&gt;""),"ppl","")</f>
        <v>ppl</v>
      </c>
      <c r="G10" s="17" t="s">
        <v>0</v>
      </c>
      <c r="H10" s="15">
        <v>40</v>
      </c>
      <c r="I10" s="15" t="str">
        <f>IF(AND(B10&lt;&gt;""),"days","")</f>
        <v>days</v>
      </c>
      <c r="J10" s="17" t="s">
        <v>41</v>
      </c>
      <c r="K10" s="18">
        <f>IF(A10="JF", C10*E10*H10, 0)</f>
        <v>8000</v>
      </c>
      <c r="L10" s="18">
        <f>IF(A10="Applicant", C10*E10*H10, 0)</f>
        <v>0</v>
      </c>
      <c r="M10" s="18">
        <f>SUM(K10,L10)</f>
        <v>8000</v>
      </c>
      <c r="N10" s="19" t="s">
        <v>51</v>
      </c>
      <c r="O10" s="32" t="str" cm="1">
        <f t="array" ref="O10">IF(B10="","Delete unused rows before submission",
IF($N10&lt;&gt;"","",_xlfn.SWITCH(B10,
"Project Collaborator Honorarium","←Enter the purpose. Example: Recipient Name, Project advisory services from Jul-Nov",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/>
      </c>
    </row>
    <row r="11" spans="1:16" s="4" customFormat="1" ht="15" customHeight="1" x14ac:dyDescent="0.25">
      <c r="A11" s="14" t="s">
        <v>39</v>
      </c>
      <c r="B11" s="15" t="s">
        <v>2</v>
      </c>
      <c r="C11" s="16">
        <v>200</v>
      </c>
      <c r="D11" s="17" t="s">
        <v>0</v>
      </c>
      <c r="E11" s="15">
        <v>1</v>
      </c>
      <c r="F11" s="15" t="str">
        <f t="shared" ref="F11:F15" si="0">IF(AND(B11&lt;&gt;""),"ppl","")</f>
        <v>ppl</v>
      </c>
      <c r="G11" s="17" t="s">
        <v>0</v>
      </c>
      <c r="H11" s="15">
        <v>10</v>
      </c>
      <c r="I11" s="15" t="str">
        <f t="shared" ref="I11:I15" si="1">IF(AND(B11&lt;&gt;""),"days","")</f>
        <v>days</v>
      </c>
      <c r="J11" s="17" t="s">
        <v>41</v>
      </c>
      <c r="K11" s="18">
        <f t="shared" ref="K11:K15" si="2">IF(A11="JF", C11*E11*H11, 0)</f>
        <v>0</v>
      </c>
      <c r="L11" s="18">
        <f t="shared" ref="L11:L15" si="3">IF(A11="Applicant", C11*E11*H11, 0)</f>
        <v>2000</v>
      </c>
      <c r="M11" s="18">
        <f t="shared" ref="M11:M15" si="4">SUM(K11,L11)</f>
        <v>2000</v>
      </c>
      <c r="N11" s="19" t="s">
        <v>51</v>
      </c>
      <c r="O11" s="32" t="str" cm="1">
        <f t="array" ref="O11">IF(B11="","Delete unused rows before submission",
IF($N11&lt;&gt;"","",_xlfn.SWITCH(B11,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/>
      </c>
    </row>
    <row r="12" spans="1:16" s="4" customFormat="1" ht="15" customHeight="1" x14ac:dyDescent="0.25">
      <c r="A12" s="14" t="s">
        <v>1</v>
      </c>
      <c r="B12" s="15" t="s">
        <v>5</v>
      </c>
      <c r="C12" s="16">
        <v>100</v>
      </c>
      <c r="D12" s="17" t="s">
        <v>0</v>
      </c>
      <c r="E12" s="15">
        <v>1</v>
      </c>
      <c r="F12" s="15" t="str">
        <f t="shared" si="0"/>
        <v>ppl</v>
      </c>
      <c r="G12" s="17" t="s">
        <v>0</v>
      </c>
      <c r="H12" s="15">
        <v>50</v>
      </c>
      <c r="I12" s="15" t="str">
        <f t="shared" si="1"/>
        <v>days</v>
      </c>
      <c r="J12" s="17" t="s">
        <v>41</v>
      </c>
      <c r="K12" s="18">
        <f t="shared" si="2"/>
        <v>5000</v>
      </c>
      <c r="L12" s="18">
        <f t="shared" si="3"/>
        <v>0</v>
      </c>
      <c r="M12" s="18">
        <f t="shared" si="4"/>
        <v>5000</v>
      </c>
      <c r="N12" s="19" t="s">
        <v>52</v>
      </c>
      <c r="O12" s="32" t="str" cm="1">
        <f t="array" ref="O12">IF(B12="","Delete unused rows before submission",
IF($N12&lt;&gt;"","",_xlfn.SWITCH(B12,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/>
      </c>
    </row>
    <row r="13" spans="1:16" s="4" customFormat="1" ht="15" customHeight="1" x14ac:dyDescent="0.25">
      <c r="A13" s="14" t="s">
        <v>39</v>
      </c>
      <c r="B13" s="15" t="s">
        <v>5</v>
      </c>
      <c r="C13" s="16">
        <v>100</v>
      </c>
      <c r="D13" s="17" t="s">
        <v>0</v>
      </c>
      <c r="E13" s="15">
        <v>1</v>
      </c>
      <c r="F13" s="15" t="str">
        <f t="shared" si="0"/>
        <v>ppl</v>
      </c>
      <c r="G13" s="17" t="s">
        <v>0</v>
      </c>
      <c r="H13" s="15">
        <v>10</v>
      </c>
      <c r="I13" s="15" t="str">
        <f t="shared" si="1"/>
        <v>days</v>
      </c>
      <c r="J13" s="17" t="s">
        <v>41</v>
      </c>
      <c r="K13" s="18">
        <f t="shared" si="2"/>
        <v>0</v>
      </c>
      <c r="L13" s="18">
        <f t="shared" si="3"/>
        <v>1000</v>
      </c>
      <c r="M13" s="18">
        <f t="shared" si="4"/>
        <v>1000</v>
      </c>
      <c r="N13" s="19" t="s">
        <v>52</v>
      </c>
      <c r="O13" s="32" t="str" cm="1">
        <f t="array" ref="O13">IF(B13="","Delete unused rows before submission",
IF($N13&lt;&gt;"","",_xlfn.SWITCH(B13,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/>
      </c>
    </row>
    <row r="14" spans="1:16" s="4" customFormat="1" ht="15" customHeight="1" x14ac:dyDescent="0.25">
      <c r="A14" s="14" t="s">
        <v>1</v>
      </c>
      <c r="B14" s="15" t="s">
        <v>6</v>
      </c>
      <c r="C14" s="16">
        <v>250</v>
      </c>
      <c r="D14" s="17" t="s">
        <v>0</v>
      </c>
      <c r="E14" s="15">
        <v>2</v>
      </c>
      <c r="F14" s="15" t="str">
        <f t="shared" si="0"/>
        <v>ppl</v>
      </c>
      <c r="G14" s="17" t="s">
        <v>0</v>
      </c>
      <c r="H14" s="15">
        <v>2</v>
      </c>
      <c r="I14" s="15" t="str">
        <f t="shared" si="1"/>
        <v>days</v>
      </c>
      <c r="J14" s="17" t="s">
        <v>41</v>
      </c>
      <c r="K14" s="18">
        <f t="shared" si="2"/>
        <v>1000</v>
      </c>
      <c r="L14" s="18">
        <f t="shared" si="3"/>
        <v>0</v>
      </c>
      <c r="M14" s="18">
        <f t="shared" si="4"/>
        <v>1000</v>
      </c>
      <c r="N14" s="20" t="s">
        <v>53</v>
      </c>
      <c r="O14" s="32" t="str" cm="1">
        <f t="array" ref="O14">IF(B14="","Delete unused rows before submission",
IF($N14&lt;&gt;"","",_xlfn.SWITCH(B14,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/>
      </c>
    </row>
    <row r="15" spans="1:16" s="4" customFormat="1" ht="15" customHeight="1" x14ac:dyDescent="0.25">
      <c r="A15" s="14" t="s">
        <v>39</v>
      </c>
      <c r="B15" s="15" t="s">
        <v>6</v>
      </c>
      <c r="C15" s="16">
        <v>250</v>
      </c>
      <c r="D15" s="17" t="s">
        <v>0</v>
      </c>
      <c r="E15" s="15">
        <v>1</v>
      </c>
      <c r="F15" s="15" t="str">
        <f t="shared" si="0"/>
        <v>ppl</v>
      </c>
      <c r="G15" s="17" t="s">
        <v>0</v>
      </c>
      <c r="H15" s="15">
        <v>2</v>
      </c>
      <c r="I15" s="15" t="str">
        <f t="shared" si="1"/>
        <v>days</v>
      </c>
      <c r="J15" s="17" t="s">
        <v>41</v>
      </c>
      <c r="K15" s="18">
        <f t="shared" si="2"/>
        <v>0</v>
      </c>
      <c r="L15" s="18">
        <f t="shared" si="3"/>
        <v>500</v>
      </c>
      <c r="M15" s="18">
        <f t="shared" si="4"/>
        <v>500</v>
      </c>
      <c r="N15" s="20" t="s">
        <v>53</v>
      </c>
      <c r="O15" s="32" t="str" cm="1">
        <f t="array" ref="O15">IF(B15="","Delete unused rows before submission",
IF($N15&lt;&gt;"","",_xlfn.SWITCH(B15,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/>
      </c>
    </row>
    <row r="16" spans="1:16" s="4" customFormat="1" ht="15" customHeight="1" x14ac:dyDescent="0.25">
      <c r="A16" s="14" t="s">
        <v>1</v>
      </c>
      <c r="B16" s="15" t="s">
        <v>7</v>
      </c>
      <c r="C16" s="16">
        <v>500</v>
      </c>
      <c r="D16" s="17" t="s">
        <v>0</v>
      </c>
      <c r="E16" s="15">
        <v>1</v>
      </c>
      <c r="F16" s="15" t="str">
        <f>IF(AND(B16&lt;&gt;""),"ppl","")</f>
        <v>ppl</v>
      </c>
      <c r="G16" s="17" t="s">
        <v>0</v>
      </c>
      <c r="H16" s="15">
        <v>1</v>
      </c>
      <c r="I16" s="15" t="str">
        <f>IF(AND(B16&lt;&gt;""),"days","")</f>
        <v>days</v>
      </c>
      <c r="J16" s="17" t="s">
        <v>41</v>
      </c>
      <c r="K16" s="18">
        <f>IF(A16="JF", C16*E16*H16, 0)</f>
        <v>500</v>
      </c>
      <c r="L16" s="18">
        <f>IF(A16="Applicant", C16*E16*H16, 0)</f>
        <v>0</v>
      </c>
      <c r="M16" s="18">
        <f>SUM(K16,L16)</f>
        <v>500</v>
      </c>
      <c r="N16" s="19" t="s">
        <v>54</v>
      </c>
      <c r="O16" s="32" t="str" cm="1">
        <f t="array" ref="O16">IF(B16="","Delete unused rows before submission",
IF($N16&lt;&gt;"","",_xlfn.SWITCH(B16,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/>
      </c>
    </row>
    <row r="17" spans="1:15" s="4" customFormat="1" ht="15" customHeight="1" x14ac:dyDescent="0.25">
      <c r="A17" s="14" t="s">
        <v>39</v>
      </c>
      <c r="B17" s="15" t="s">
        <v>7</v>
      </c>
      <c r="C17" s="16">
        <v>500</v>
      </c>
      <c r="D17" s="17" t="s">
        <v>0</v>
      </c>
      <c r="E17" s="15">
        <v>1</v>
      </c>
      <c r="F17" s="15" t="str">
        <f>IF(AND(B17&lt;&gt;""),"ppl","")</f>
        <v>ppl</v>
      </c>
      <c r="G17" s="17" t="s">
        <v>0</v>
      </c>
      <c r="H17" s="15">
        <v>1</v>
      </c>
      <c r="I17" s="15" t="str">
        <f>IF(AND(B17&lt;&gt;""),"days","")</f>
        <v>days</v>
      </c>
      <c r="J17" s="17" t="s">
        <v>41</v>
      </c>
      <c r="K17" s="18">
        <f>IF(A17="JF", C17*E17*H17, 0)</f>
        <v>0</v>
      </c>
      <c r="L17" s="18">
        <f>IF(A17="Applicant", C17*E17*H17, 0)</f>
        <v>500</v>
      </c>
      <c r="M17" s="18">
        <f>SUM(K17,L17)</f>
        <v>500</v>
      </c>
      <c r="N17" s="19" t="s">
        <v>54</v>
      </c>
      <c r="O17" s="32" t="str" cm="1">
        <f t="array" ref="O17">IF(B17="","Delete unused rows before submission",
IF($N17&lt;&gt;"","",_xlfn.SWITCH(B17,
"Project Collaborator Honorarium","←Enter the purpose. Example: Project advisory services",
"Project Staff Honorarium","←Enter the purpose. Example: Project report preparation",
"Lecture Honorarium","←Enter the lecture title. Example: Keynote address at the XX Symposium",
"Meeting Participation Honorarium","←Enter the meeting name. Example: Roundtable during a study visit",
"Interpretation Honorarium","←Enter the purpose. Example: Symposium interpretation",
"Writing Honorarium","←Enter the deliverable and volume. Example: 20-page project report",
"")))</f>
        <v/>
      </c>
    </row>
    <row r="18" spans="1:15" s="4" customFormat="1" ht="24" customHeight="1" x14ac:dyDescent="0.25">
      <c r="A18" s="92" t="s">
        <v>69</v>
      </c>
      <c r="B18" s="95"/>
      <c r="C18" s="96"/>
      <c r="D18" s="41"/>
      <c r="E18" s="42"/>
      <c r="F18" s="42"/>
      <c r="G18" s="41"/>
      <c r="H18" s="42"/>
      <c r="I18" s="42"/>
      <c r="J18" s="41"/>
      <c r="K18" s="43">
        <f>SUM(K19:K27)</f>
        <v>12900</v>
      </c>
      <c r="L18" s="43">
        <f>SUM(L19:L24)</f>
        <v>4300</v>
      </c>
      <c r="M18" s="43">
        <f>SUM(M19:M24)</f>
        <v>11450</v>
      </c>
      <c r="N18" s="40"/>
      <c r="O18" s="41"/>
    </row>
    <row r="19" spans="1:15" s="4" customFormat="1" ht="15" customHeight="1" x14ac:dyDescent="0.25">
      <c r="A19" s="14" t="s">
        <v>1</v>
      </c>
      <c r="B19" s="15" t="s">
        <v>4</v>
      </c>
      <c r="C19" s="16">
        <v>1500</v>
      </c>
      <c r="D19" s="17" t="s">
        <v>0</v>
      </c>
      <c r="E19" s="15">
        <v>3</v>
      </c>
      <c r="F19" s="15" t="str" cm="1">
        <f t="array" ref="F19">_xlfn.SWITCH(B19,
"International Airfare","ppl",
"Domestic Travel (Intercity)","ppl",
"Local Transportation","ppl",
"Vehicle Rental","vehicles",
"Travel Incidentals","ppl",
"Accommodation","ppl",
"Meals","ppl",
"")</f>
        <v>ppl</v>
      </c>
      <c r="G19" s="17" t="s">
        <v>0</v>
      </c>
      <c r="H19" s="15">
        <v>1</v>
      </c>
      <c r="I19" s="15" t="str" cm="1">
        <f t="array" ref="I19">_xlfn.SWITCH(B19,
"International Airfare","trips",
"Domestic Travel (Intercity)","trips",
"Local Transportation","days",
"Vehicle Rental","days",
"Travel Incidentals","trips",
"Accommodation","nights",
"Meals","days",
"")</f>
        <v>trips</v>
      </c>
      <c r="J19" s="17" t="s">
        <v>41</v>
      </c>
      <c r="K19" s="18">
        <f>IF(A19="JF", C19*E19*H19, 0)</f>
        <v>4500</v>
      </c>
      <c r="L19" s="18">
        <f t="shared" ref="L19:L27" si="5">IF(A19="Applicant", C19*E19*H19, 0)</f>
        <v>0</v>
      </c>
      <c r="M19" s="18">
        <f t="shared" ref="M19:M27" si="6">SUM(K19,L19)</f>
        <v>4500</v>
      </c>
      <c r="N19" s="19" t="s">
        <v>36</v>
      </c>
      <c r="O19" s="32" t="str" cm="1">
        <f t="array" ref="O19">IF(B19="","Delete unused rows before submission",
IF($N19&lt;&gt;"","",_xlfn.SWITCH(B19,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/>
      </c>
    </row>
    <row r="20" spans="1:15" s="4" customFormat="1" ht="15" customHeight="1" x14ac:dyDescent="0.25">
      <c r="A20" s="14" t="s">
        <v>39</v>
      </c>
      <c r="B20" s="15" t="s">
        <v>4</v>
      </c>
      <c r="C20" s="16">
        <v>2000</v>
      </c>
      <c r="D20" s="17" t="s">
        <v>0</v>
      </c>
      <c r="E20" s="15">
        <v>2</v>
      </c>
      <c r="F20" s="15" t="str" cm="1">
        <f t="array" ref="F20">_xlfn.SWITCH(B20,
"International Airfare","ppl",
"Domestic Travel (Intercity)","ppl",
"Local Transportation","ppl",
"Vehicle Rental","vehicles",
"Travel Incidentals","ppl",
"Accommodation","ppl",
"Meals","ppl",
"")</f>
        <v>ppl</v>
      </c>
      <c r="G20" s="17" t="s">
        <v>0</v>
      </c>
      <c r="H20" s="15">
        <v>1</v>
      </c>
      <c r="I20" s="15" t="str" cm="1">
        <f t="array" ref="I20">_xlfn.SWITCH(B20,
"International Airfare","trips",
"Domestic Travel (Intercity)","trips",
"Local Transportation","days",
"Vehicle Rental","days",
"Travel Incidentals","trips",
"Accommodation","nights",
"Meals","days",
"")</f>
        <v>trips</v>
      </c>
      <c r="J20" s="17" t="s">
        <v>41</v>
      </c>
      <c r="K20" s="18">
        <f>IF(A20="JF",#REF!* E20*H20, 0)</f>
        <v>0</v>
      </c>
      <c r="L20" s="18">
        <f t="shared" si="5"/>
        <v>4000</v>
      </c>
      <c r="M20" s="18">
        <f t="shared" si="6"/>
        <v>4000</v>
      </c>
      <c r="N20" s="19" t="s">
        <v>36</v>
      </c>
      <c r="O20" s="32" t="str" cm="1">
        <f t="array" ref="O20">IF(B20="","Delete unused rows before submission",
IF($N20&lt;&gt;"","",_xlfn.SWITCH(B20,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/>
      </c>
    </row>
    <row r="21" spans="1:15" s="4" customFormat="1" ht="15" customHeight="1" x14ac:dyDescent="0.25">
      <c r="A21" s="14" t="s">
        <v>1</v>
      </c>
      <c r="B21" s="15" t="s">
        <v>4</v>
      </c>
      <c r="C21" s="16">
        <v>1000</v>
      </c>
      <c r="D21" s="17" t="s">
        <v>0</v>
      </c>
      <c r="E21" s="15">
        <v>2</v>
      </c>
      <c r="F21" s="15" t="str" cm="1">
        <f t="array" ref="F21">_xlfn.SWITCH(B21,
"International Airfare","ppl",
"Domestic Travel (Intercity)","ppl",
"Local Transportation","ppl",
"Vehicle Rental","vehicles",
"Travel Incidentals","ppl",
"Accommodation","ppl",
"Meals","ppl",
"")</f>
        <v>ppl</v>
      </c>
      <c r="G21" s="17" t="s">
        <v>0</v>
      </c>
      <c r="H21" s="15">
        <v>1</v>
      </c>
      <c r="I21" s="15" t="str" cm="1">
        <f t="array" ref="I21">_xlfn.SWITCH(B21,
"International Airfare","trips",
"Domestic Travel (Intercity)","trips",
"Local Transportation","days",
"Vehicle Rental","days",
"Travel Incidentals","trips",
"Accommodation","nights",
"Meals","days",
"")</f>
        <v>trips</v>
      </c>
      <c r="J21" s="17" t="s">
        <v>41</v>
      </c>
      <c r="K21" s="18">
        <f>IF(A21="JF", C21*E21*H21, 0)</f>
        <v>2000</v>
      </c>
      <c r="L21" s="18">
        <f>IF(A21="Applicant", C20*E21*H21, 0)</f>
        <v>0</v>
      </c>
      <c r="M21" s="18">
        <f t="shared" si="6"/>
        <v>2000</v>
      </c>
      <c r="N21" s="19" t="s">
        <v>37</v>
      </c>
      <c r="O21" s="32" t="str" cm="1">
        <f t="array" ref="O21">IF(B21="","Delete unused rows before submission",
IF($N21&lt;&gt;"","",_xlfn.SWITCH(B21,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/>
      </c>
    </row>
    <row r="22" spans="1:15" s="4" customFormat="1" ht="15" customHeight="1" x14ac:dyDescent="0.25">
      <c r="A22" s="14" t="s">
        <v>1</v>
      </c>
      <c r="B22" s="15" t="s">
        <v>9</v>
      </c>
      <c r="C22" s="16">
        <v>30</v>
      </c>
      <c r="D22" s="17" t="s">
        <v>0</v>
      </c>
      <c r="E22" s="15">
        <v>5</v>
      </c>
      <c r="F22" s="15" t="str" cm="1">
        <f t="array" ref="F22">_xlfn.SWITCH(B22,
"International Airfare","ppl",
"Domestic Travel (Intercity)","ppl",
"Local Transportation","ppl",
"Vehicle Rental","vehicles",
"Travel Incidentals","ppl",
"Accommodation","ppl",
"Meals","ppl",
"")</f>
        <v>ppl</v>
      </c>
      <c r="G22" s="17" t="s">
        <v>0</v>
      </c>
      <c r="H22" s="15">
        <v>1</v>
      </c>
      <c r="I22" s="15" t="str" cm="1">
        <f t="array" ref="I22">_xlfn.SWITCH(B22,
"International Airfare","trips",
"Domestic Travel (Intercity)","trips",
"Local Transportation","days",
"Vehicle Rental","days",
"Travel Incidentals","trips",
"Accommodation","nights",
"Meals","days",
"")</f>
        <v>days</v>
      </c>
      <c r="J22" s="17" t="s">
        <v>41</v>
      </c>
      <c r="K22" s="18">
        <f>IF(A22="JF", C22*E22*H22, 0)</f>
        <v>150</v>
      </c>
      <c r="L22" s="18">
        <f t="shared" si="5"/>
        <v>0</v>
      </c>
      <c r="M22" s="18">
        <f t="shared" si="6"/>
        <v>150</v>
      </c>
      <c r="N22" s="19" t="s">
        <v>38</v>
      </c>
      <c r="O22" s="32" t="str" cm="1">
        <f t="array" ref="O22">IF(B22="","Delete unused rows before submission",
IF($N22&lt;&gt;"","",_xlfn.SWITCH(B22,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/>
      </c>
    </row>
    <row r="23" spans="1:15" s="4" customFormat="1" ht="15" customHeight="1" x14ac:dyDescent="0.25">
      <c r="A23" s="14" t="s">
        <v>1</v>
      </c>
      <c r="B23" s="15" t="s">
        <v>8</v>
      </c>
      <c r="C23" s="16">
        <v>100</v>
      </c>
      <c r="D23" s="17" t="s">
        <v>0</v>
      </c>
      <c r="E23" s="15">
        <v>5</v>
      </c>
      <c r="F23" s="15" t="str" cm="1">
        <f t="array" ref="F23">_xlfn.SWITCH(B23,
"International Airfare","ppl",
"Domestic Travel (Intercity)","ppl",
"Local Transportation","ppl",
"Vehicle Rental","vehicles",
"Travel Incidentals","ppl",
"Accommodation","ppl",
"Meals","ppl",
"")</f>
        <v>ppl</v>
      </c>
      <c r="G23" s="17" t="s">
        <v>0</v>
      </c>
      <c r="H23" s="15">
        <v>1</v>
      </c>
      <c r="I23" s="15" t="str" cm="1">
        <f t="array" ref="I23">_xlfn.SWITCH(B23,
"International Airfare","trips",
"Domestic Travel (Intercity)","trips",
"Local Transportation","days",
"Vehicle Rental","days",
"Travel Incidentals","trips",
"Accommodation","nights",
"Meals","days",
"")</f>
        <v>trips</v>
      </c>
      <c r="J23" s="17" t="s">
        <v>41</v>
      </c>
      <c r="K23" s="18">
        <f t="shared" ref="K23:K27" si="7">IF(A23="JF", C23*E23*H23, 0)</f>
        <v>500</v>
      </c>
      <c r="L23" s="18">
        <f t="shared" si="5"/>
        <v>0</v>
      </c>
      <c r="M23" s="18">
        <f t="shared" si="6"/>
        <v>500</v>
      </c>
      <c r="N23" s="19" t="s">
        <v>38</v>
      </c>
      <c r="O23" s="32" t="str" cm="1">
        <f t="array" ref="O23">IF(B23="","Delete unused rows before submission",
IF($N23&lt;&gt;"","",_xlfn.SWITCH(B23,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/>
      </c>
    </row>
    <row r="24" spans="1:15" s="4" customFormat="1" ht="15" customHeight="1" x14ac:dyDescent="0.25">
      <c r="A24" s="14" t="s">
        <v>39</v>
      </c>
      <c r="B24" s="15" t="s">
        <v>8</v>
      </c>
      <c r="C24" s="16">
        <v>300</v>
      </c>
      <c r="D24" s="17" t="s">
        <v>0</v>
      </c>
      <c r="E24" s="15">
        <v>1</v>
      </c>
      <c r="F24" s="15" t="str" cm="1">
        <f t="array" ref="F24">_xlfn.SWITCH(B24,
"International Airfare","ppl",
"Domestic Travel (Intercity)","ppl",
"Local Transportation","ppl",
"Vehicle Rental","vehicles",
"Travel Incidentals","ppl",
"Accommodation","ppl",
"Meals","ppl",
"")</f>
        <v>ppl</v>
      </c>
      <c r="G24" s="17" t="s">
        <v>0</v>
      </c>
      <c r="H24" s="15">
        <v>1</v>
      </c>
      <c r="I24" s="15" t="str" cm="1">
        <f t="array" ref="I24">_xlfn.SWITCH(B24,
"International Airfare","trips",
"Domestic Travel (Intercity)","trips",
"Local Transportation","days",
"Vehicle Rental","days",
"Travel Incidentals","trips",
"Accommodation","nights",
"Meals","days",
"")</f>
        <v>trips</v>
      </c>
      <c r="J24" s="17" t="s">
        <v>41</v>
      </c>
      <c r="K24" s="18">
        <f t="shared" si="7"/>
        <v>0</v>
      </c>
      <c r="L24" s="18">
        <f t="shared" si="5"/>
        <v>300</v>
      </c>
      <c r="M24" s="18">
        <f t="shared" si="6"/>
        <v>300</v>
      </c>
      <c r="N24" s="19" t="s">
        <v>38</v>
      </c>
      <c r="O24" s="32" t="str" cm="1">
        <f t="array" ref="O24">IF(B24="","Delete unused rows before submission",
IF($N24&lt;&gt;"","",_xlfn.SWITCH(B24,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/>
      </c>
    </row>
    <row r="25" spans="1:15" s="4" customFormat="1" ht="15" customHeight="1" x14ac:dyDescent="0.25">
      <c r="A25" s="14" t="s">
        <v>1</v>
      </c>
      <c r="B25" s="15" t="s">
        <v>10</v>
      </c>
      <c r="C25" s="16">
        <v>200</v>
      </c>
      <c r="D25" s="17" t="s">
        <v>0</v>
      </c>
      <c r="E25" s="15">
        <v>5</v>
      </c>
      <c r="F25" s="15" t="str" cm="1">
        <f t="array" ref="F25">_xlfn.SWITCH(B25,
"International Airfare","ppl",
"Domestic Travel (Intercity)","ppl",
"Local Transportation","ppl",
"Vehicle Rental","vehicles",
"Travel Incidentals","ppl",
"Accommodation","ppl",
"Meals","ppl",
"")</f>
        <v>ppl</v>
      </c>
      <c r="G25" s="17" t="s">
        <v>0</v>
      </c>
      <c r="H25" s="15">
        <v>2</v>
      </c>
      <c r="I25" s="15" t="str" cm="1">
        <f t="array" ref="I25">_xlfn.SWITCH(B25,
"International Airfare","trips",
"Domestic Travel (Intercity)","trips",
"Local Transportation","days",
"Vehicle Rental","days",
"Travel Incidentals","trips",
"Accommodation","nights",
"Meals","days",
"")</f>
        <v>nights</v>
      </c>
      <c r="J25" s="17" t="s">
        <v>41</v>
      </c>
      <c r="K25" s="18">
        <f t="shared" si="7"/>
        <v>2000</v>
      </c>
      <c r="L25" s="18">
        <f t="shared" si="5"/>
        <v>0</v>
      </c>
      <c r="M25" s="18">
        <f t="shared" si="6"/>
        <v>2000</v>
      </c>
      <c r="N25" s="19" t="s">
        <v>56</v>
      </c>
      <c r="O25" s="32" t="str" cm="1">
        <f t="array" ref="O25">IF(B25="","Delete unused rows before submission",
IF($N25&lt;&gt;"","",_xlfn.SWITCH(B25,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/>
      </c>
    </row>
    <row r="26" spans="1:15" s="4" customFormat="1" ht="15" customHeight="1" x14ac:dyDescent="0.25">
      <c r="A26" s="14" t="s">
        <v>1</v>
      </c>
      <c r="B26" s="15" t="s">
        <v>10</v>
      </c>
      <c r="C26" s="16">
        <v>150</v>
      </c>
      <c r="D26" s="17" t="s">
        <v>0</v>
      </c>
      <c r="E26" s="15">
        <v>5</v>
      </c>
      <c r="F26" s="15" t="str" cm="1">
        <f t="array" ref="F26">_xlfn.SWITCH(B26,
"International Airfare","ppl",
"Domestic Travel (Intercity)","ppl",
"Local Transportation","ppl",
"Vehicle Rental","vehicles",
"Travel Incidentals","ppl",
"Accommodation","ppl",
"Meals","ppl",
"")</f>
        <v>ppl</v>
      </c>
      <c r="G26" s="17" t="s">
        <v>0</v>
      </c>
      <c r="H26" s="15">
        <v>3</v>
      </c>
      <c r="I26" s="15" t="str" cm="1">
        <f t="array" ref="I26">_xlfn.SWITCH(B26,
"International Airfare","trips",
"Domestic Travel (Intercity)","trips",
"Local Transportation","days",
"Vehicle Rental","days",
"Travel Incidentals","trips",
"Accommodation","nights",
"Meals","days",
"")</f>
        <v>nights</v>
      </c>
      <c r="J26" s="17" t="s">
        <v>41</v>
      </c>
      <c r="K26" s="18">
        <f t="shared" si="7"/>
        <v>2250</v>
      </c>
      <c r="L26" s="18">
        <f t="shared" si="5"/>
        <v>0</v>
      </c>
      <c r="M26" s="18">
        <f t="shared" si="6"/>
        <v>2250</v>
      </c>
      <c r="N26" s="19" t="s">
        <v>57</v>
      </c>
      <c r="O26" s="32" t="str" cm="1">
        <f t="array" ref="O26">IF(B26="","Delete unused rows before submission",
IF($N26&lt;&gt;"","",_xlfn.SWITCH(B26,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/>
      </c>
    </row>
    <row r="27" spans="1:15" s="4" customFormat="1" ht="15" customHeight="1" x14ac:dyDescent="0.25">
      <c r="A27" s="14" t="s">
        <v>1</v>
      </c>
      <c r="B27" s="15" t="s">
        <v>11</v>
      </c>
      <c r="C27" s="16">
        <v>50</v>
      </c>
      <c r="D27" s="17" t="s">
        <v>0</v>
      </c>
      <c r="E27" s="15">
        <v>5</v>
      </c>
      <c r="F27" s="15" t="str" cm="1">
        <f t="array" ref="F27">_xlfn.SWITCH(B27,
"International Airfare","ppl",
"Domestic Travel (Intercity)","ppl",
"Local Transportation","ppl",
"Vehicle Rental","vehicles",
"Travel Incidentals","ppl",
"Accommodation","ppl",
"Meals","ppl",
"")</f>
        <v>ppl</v>
      </c>
      <c r="G27" s="17" t="s">
        <v>0</v>
      </c>
      <c r="H27" s="15">
        <v>6</v>
      </c>
      <c r="I27" s="15" t="str" cm="1">
        <f t="array" ref="I27">_xlfn.SWITCH(B27,
"International Airfare","trips",
"Domestic Travel (Intercity)","trips",
"Local Transportation","days",
"Vehicle Rental","days",
"Travel Incidentals","trips",
"Accommodation","nights",
"Meals","days",
"")</f>
        <v>days</v>
      </c>
      <c r="J27" s="17" t="s">
        <v>41</v>
      </c>
      <c r="K27" s="18">
        <f t="shared" si="7"/>
        <v>1500</v>
      </c>
      <c r="L27" s="18">
        <f t="shared" si="5"/>
        <v>0</v>
      </c>
      <c r="M27" s="18">
        <f t="shared" si="6"/>
        <v>1500</v>
      </c>
      <c r="N27" s="19" t="s">
        <v>55</v>
      </c>
      <c r="O27" s="32" t="str" cm="1">
        <f t="array" ref="O27">IF(B27="","Delete unused rows before submission",
IF($N27&lt;&gt;"","",_xlfn.SWITCH(B27,
"International Airfare","←Enter traveler and itinerary. Example: Tokyo-Bangkok round trip",
"Domestic Travel (Intercity)","←Enter traveler and route. Example: Tokyo-Kyoto round trip",
"Local Transportation","←Enter purpose, traveler and destination. Example: Transportation for Japan program participants within Tokyo",
"Vehicle Rental","←Enter purpose. Example: Transportation for Japan program participants",
"Accommodation","←Enter guest(s). Example: ASEAN program participants",
"Meals","←Enter recipient(s). Example: ASEAN program participants",
"")))</f>
        <v/>
      </c>
    </row>
    <row r="28" spans="1:15" s="4" customFormat="1" ht="24" customHeight="1" x14ac:dyDescent="0.25">
      <c r="A28" s="92" t="s">
        <v>63</v>
      </c>
      <c r="B28" s="95"/>
      <c r="C28" s="96"/>
      <c r="D28" s="41"/>
      <c r="E28" s="42"/>
      <c r="F28" s="42"/>
      <c r="G28" s="41"/>
      <c r="H28" s="42"/>
      <c r="I28" s="42"/>
      <c r="J28" s="41"/>
      <c r="K28" s="43">
        <f>SUM(K29:K33)</f>
        <v>4030</v>
      </c>
      <c r="L28" s="43">
        <f>SUM(L29:L33)</f>
        <v>200</v>
      </c>
      <c r="M28" s="43">
        <f>SUM(M29:M33)</f>
        <v>4230</v>
      </c>
      <c r="N28" s="40"/>
      <c r="O28" s="41"/>
    </row>
    <row r="29" spans="1:15" s="4" customFormat="1" ht="15" customHeight="1" x14ac:dyDescent="0.25">
      <c r="A29" s="14" t="s">
        <v>1</v>
      </c>
      <c r="B29" s="15" t="s">
        <v>12</v>
      </c>
      <c r="C29" s="16">
        <v>420</v>
      </c>
      <c r="D29" s="17" t="s">
        <v>0</v>
      </c>
      <c r="E29" s="15">
        <v>1</v>
      </c>
      <c r="F29" s="15" t="str" cm="1">
        <f t="array" ref="F29">_xlfn.SWITCH(B29,
"Venue Rental","events",
"Equipment Rental","events",
"Registration Fee","events",
"Administrative Expenses","months",
"Refreshments","ppl",
"Meeting Lunch","ppl",
"Reception","ppl",
"")</f>
        <v>events</v>
      </c>
      <c r="G29" s="17" t="s">
        <v>0</v>
      </c>
      <c r="H29" s="15">
        <v>2</v>
      </c>
      <c r="I29" s="15" t="str" cm="1">
        <f t="array" ref="I29">_xlfn.SWITCH(B29,
"Venue Rental","days",
"Equipment Rental","days",
"Registration Fee","days",
"Administrative Expenses","times",
"Refreshments","times",
"Meeting Lunch","times",
"Reception","times",
"")</f>
        <v>days</v>
      </c>
      <c r="J29" s="17" t="s">
        <v>41</v>
      </c>
      <c r="K29" s="18">
        <f t="shared" ref="K29:K33" si="8">IF(A29="JF", C29*E29*H29, 0)</f>
        <v>840</v>
      </c>
      <c r="L29" s="18">
        <f t="shared" ref="L29:L33" si="9">IF(A29="Applicant", C29*E29*H29, 0)</f>
        <v>0</v>
      </c>
      <c r="M29" s="18">
        <f t="shared" ref="M29:M33" si="10">SUM(K29,L29)</f>
        <v>840</v>
      </c>
      <c r="N29" s="19" t="s">
        <v>58</v>
      </c>
      <c r="O29" s="32" t="str" cm="1">
        <f t="array" ref="O29">IF(B29="","Delete unused rows before submission",
IF($N29&lt;&gt;"","",_xlfn.SWITCH(B29,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/>
      </c>
    </row>
    <row r="30" spans="1:15" s="4" customFormat="1" ht="15" customHeight="1" x14ac:dyDescent="0.25">
      <c r="A30" s="14" t="s">
        <v>1</v>
      </c>
      <c r="B30" s="15" t="s">
        <v>13</v>
      </c>
      <c r="C30" s="16">
        <v>500</v>
      </c>
      <c r="D30" s="17" t="s">
        <v>0</v>
      </c>
      <c r="E30" s="15">
        <v>1</v>
      </c>
      <c r="F30" s="15" t="str" cm="1">
        <f t="array" ref="F30">_xlfn.SWITCH(B30,
"Venue Rental","events",
"Equipment Rental","events",
"Registration Fee","events",
"Administrative Expenses","months",
"Refreshments","ppl",
"Meeting Lunch","ppl",
"Reception","ppl",
"")</f>
        <v>events</v>
      </c>
      <c r="G30" s="17" t="s">
        <v>0</v>
      </c>
      <c r="H30" s="15">
        <v>2</v>
      </c>
      <c r="I30" s="15" t="str" cm="1">
        <f t="array" ref="I30">_xlfn.SWITCH(B30,
"Venue Rental","days",
"Equipment Rental","days",
"Registration Fee","days",
"Administrative Expenses","times",
"Refreshments","times",
"Meeting Lunch","times",
"Reception","times",
"")</f>
        <v>days</v>
      </c>
      <c r="J30" s="17" t="s">
        <v>41</v>
      </c>
      <c r="K30" s="18">
        <f t="shared" si="8"/>
        <v>1000</v>
      </c>
      <c r="L30" s="18">
        <f t="shared" si="9"/>
        <v>0</v>
      </c>
      <c r="M30" s="18">
        <f t="shared" si="10"/>
        <v>1000</v>
      </c>
      <c r="N30" s="19" t="s">
        <v>58</v>
      </c>
      <c r="O30" s="32" t="str" cm="1">
        <f t="array" ref="O30">IF(B30="","Delete unused rows before submission",
IF($N30&lt;&gt;"","",_xlfn.SWITCH(B30,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/>
      </c>
    </row>
    <row r="31" spans="1:15" s="4" customFormat="1" ht="15" customHeight="1" x14ac:dyDescent="0.25">
      <c r="A31" s="14" t="s">
        <v>39</v>
      </c>
      <c r="B31" s="15" t="s">
        <v>13</v>
      </c>
      <c r="C31" s="16">
        <v>100</v>
      </c>
      <c r="D31" s="17" t="s">
        <v>0</v>
      </c>
      <c r="E31" s="15">
        <v>1</v>
      </c>
      <c r="F31" s="15" t="str" cm="1">
        <f t="array" ref="F31">_xlfn.SWITCH(B31,
"Venue Rental","events",
"Equipment Rental","events",
"Registration Fee","events",
"Administrative Expenses","months",
"Refreshments","ppl",
"Meeting Lunch","ppl",
"Reception","ppl",
"")</f>
        <v>events</v>
      </c>
      <c r="G31" s="17" t="s">
        <v>0</v>
      </c>
      <c r="H31" s="15">
        <v>2</v>
      </c>
      <c r="I31" s="15" t="str" cm="1">
        <f t="array" ref="I31">_xlfn.SWITCH(B31,
"Venue Rental","days",
"Equipment Rental","days",
"Registration Fee","days",
"Administrative Expenses","times",
"Refreshments","times",
"Meeting Lunch","times",
"Reception","times",
"")</f>
        <v>days</v>
      </c>
      <c r="J31" s="17" t="s">
        <v>41</v>
      </c>
      <c r="K31" s="18">
        <f t="shared" si="8"/>
        <v>0</v>
      </c>
      <c r="L31" s="18">
        <f t="shared" si="9"/>
        <v>200</v>
      </c>
      <c r="M31" s="18">
        <f t="shared" si="10"/>
        <v>200</v>
      </c>
      <c r="N31" s="19" t="s">
        <v>58</v>
      </c>
      <c r="O31" s="32" t="str" cm="1">
        <f t="array" ref="O31">IF(B31="","Delete unused rows before submission",
IF($N31&lt;&gt;"","",_xlfn.SWITCH(B31,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/>
      </c>
    </row>
    <row r="32" spans="1:15" s="4" customFormat="1" ht="15" customHeight="1" x14ac:dyDescent="0.25">
      <c r="A32" s="14" t="s">
        <v>1</v>
      </c>
      <c r="B32" s="15" t="s">
        <v>15</v>
      </c>
      <c r="C32" s="16">
        <v>3</v>
      </c>
      <c r="D32" s="17" t="s">
        <v>0</v>
      </c>
      <c r="E32" s="15">
        <v>15</v>
      </c>
      <c r="F32" s="15" t="str" cm="1">
        <f t="array" ref="F32">_xlfn.SWITCH(B32,
"Venue Rental","events",
"Equipment Rental","events",
"Registration Fee","events",
"Administrative Expenses","months",
"Refreshments","ppl",
"Meeting Lunch","ppl",
"Reception","ppl",
"")</f>
        <v>ppl</v>
      </c>
      <c r="G32" s="17" t="s">
        <v>0</v>
      </c>
      <c r="H32" s="15">
        <v>2</v>
      </c>
      <c r="I32" s="15" t="str" cm="1">
        <f t="array" ref="I32">_xlfn.SWITCH(B32,
"Venue Rental","days",
"Equipment Rental","days",
"Registration Fee","days",
"Administrative Expenses","times",
"Refreshments","times",
"Meeting Lunch","times",
"Reception","times",
"")</f>
        <v>times</v>
      </c>
      <c r="J32" s="17" t="s">
        <v>41</v>
      </c>
      <c r="K32" s="18">
        <f t="shared" si="8"/>
        <v>90</v>
      </c>
      <c r="L32" s="18">
        <f t="shared" si="9"/>
        <v>0</v>
      </c>
      <c r="M32" s="18">
        <f t="shared" si="10"/>
        <v>90</v>
      </c>
      <c r="N32" s="19" t="s">
        <v>58</v>
      </c>
      <c r="O32" s="32" t="str" cm="1">
        <f t="array" ref="O32">IF(B32="","Delete unused rows before submission",
IF($N32&lt;&gt;"","",_xlfn.SWITCH(B32,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/>
      </c>
    </row>
    <row r="33" spans="1:15" s="4" customFormat="1" ht="15" customHeight="1" x14ac:dyDescent="0.25">
      <c r="A33" s="14" t="s">
        <v>1</v>
      </c>
      <c r="B33" s="15" t="s">
        <v>14</v>
      </c>
      <c r="C33" s="16">
        <v>35</v>
      </c>
      <c r="D33" s="17" t="s">
        <v>0</v>
      </c>
      <c r="E33" s="15">
        <v>60</v>
      </c>
      <c r="F33" s="15" t="str" cm="1">
        <f t="array" ref="F33">_xlfn.SWITCH(B33,
"Venue Rental","events",
"Equipment Rental","events",
"Registration Fee","events",
"Administrative Expenses","months",
"Refreshments","ppl",
"Meeting Lunch","ppl",
"Reception","ppl",
"")</f>
        <v>ppl</v>
      </c>
      <c r="G33" s="17" t="s">
        <v>0</v>
      </c>
      <c r="H33" s="15">
        <v>1</v>
      </c>
      <c r="I33" s="15" t="str" cm="1">
        <f t="array" ref="I33">_xlfn.SWITCH(B33,
"Venue Rental","days",
"Equipment Rental","days",
"Registration Fee","days",
"Administrative Expenses","times",
"Refreshments","times",
"Meeting Lunch","times",
"Reception","times",
"")</f>
        <v>times</v>
      </c>
      <c r="J33" s="17" t="s">
        <v>41</v>
      </c>
      <c r="K33" s="18">
        <f t="shared" si="8"/>
        <v>2100</v>
      </c>
      <c r="L33" s="18">
        <f t="shared" si="9"/>
        <v>0</v>
      </c>
      <c r="M33" s="18">
        <f t="shared" si="10"/>
        <v>2100</v>
      </c>
      <c r="N33" s="19" t="s">
        <v>59</v>
      </c>
      <c r="O33" s="32" t="str" cm="1">
        <f t="array" ref="O33">IF(B33="","Delete unused rows before submission",
IF($N33&lt;&gt;"","",_xlfn.SWITCH(B33,
"Venue Rental","←Enter event name. Example: September Symposium",
"Equipment Rental","←Enter event name. Example: September Symposium",
"Administrative Expenses","←Enter purpose and period. Example: Three months of preparation",
"Registration Fee","←Enter event name. Example: ABC Annual Conference",
"Refreshments","←Enter purpose. Example: Lecture event",
"Meeting Lunch","←Enter purpose. Example: Meeting lunch",
"Reception","←Enter purpose. Example: Networking reception",
"")))</f>
        <v/>
      </c>
    </row>
    <row r="34" spans="1:15" s="4" customFormat="1" ht="24" customHeight="1" x14ac:dyDescent="0.25">
      <c r="A34" s="92" t="s">
        <v>64</v>
      </c>
      <c r="B34" s="95"/>
      <c r="C34" s="96"/>
      <c r="D34" s="41"/>
      <c r="E34" s="42"/>
      <c r="F34" s="42"/>
      <c r="G34" s="41"/>
      <c r="H34" s="42"/>
      <c r="I34" s="42"/>
      <c r="J34" s="41"/>
      <c r="K34" s="43">
        <f>SUM(K35:K36)</f>
        <v>700</v>
      </c>
      <c r="L34" s="43">
        <f>SUM(L35:L36)</f>
        <v>0</v>
      </c>
      <c r="M34" s="43">
        <f>SUM(M35:M36)</f>
        <v>700</v>
      </c>
      <c r="N34" s="40"/>
      <c r="O34" s="41"/>
    </row>
    <row r="35" spans="1:15" s="4" customFormat="1" ht="15" customHeight="1" x14ac:dyDescent="0.25">
      <c r="A35" s="14" t="s">
        <v>1</v>
      </c>
      <c r="B35" s="15" t="s">
        <v>17</v>
      </c>
      <c r="C35" s="16">
        <v>10</v>
      </c>
      <c r="D35" s="17" t="s">
        <v>0</v>
      </c>
      <c r="E35" s="15">
        <v>30</v>
      </c>
      <c r="F35" s="15" t="str" cm="1">
        <f t="array" ref="F35">_xlfn.SWITCH(B35,
"Translation","pages",
"Editing","pages",
"Printing","copies",
"Video Production","videos",
"Photography","events",
"Website-Related Expenses","months",
"Publicity &amp; Outreach Expenses","events",
"")</f>
        <v>pages</v>
      </c>
      <c r="G35" s="17" t="s">
        <v>0</v>
      </c>
      <c r="H35" s="15">
        <v>1</v>
      </c>
      <c r="I35" s="15" t="str" cm="1">
        <f t="array" ref="I35">_xlfn.SWITCH(B35,
"Translation","publication",
"Editing","publication",
"Printing","times",
"Video Production","times",
"Photography","times",
"Website-Related Expenses","times",
"Publicity &amp; Outreach Expenses","times",
"")</f>
        <v>publication</v>
      </c>
      <c r="J35" s="17" t="s">
        <v>41</v>
      </c>
      <c r="K35" s="18">
        <f t="shared" ref="K35:K36" si="11">IF(A35="JF", C35*E35*H35, 0)</f>
        <v>300</v>
      </c>
      <c r="L35" s="18">
        <f t="shared" ref="L35:L36" si="12">IF(A35="Applicant", C35*E35*H35, 0)</f>
        <v>0</v>
      </c>
      <c r="M35" s="18">
        <f t="shared" ref="M35:M36" si="13">SUM(K35,L35)</f>
        <v>300</v>
      </c>
      <c r="N35" s="19" t="s">
        <v>60</v>
      </c>
      <c r="O35" s="32" t="str" cm="1">
        <f t="array" ref="O35">IF(B35="","Delete unused rows before submission",
IF($N35&lt;&gt;"","",_xlfn.SWITCH(B35,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/>
      </c>
    </row>
    <row r="36" spans="1:15" s="4" customFormat="1" ht="15" customHeight="1" x14ac:dyDescent="0.25">
      <c r="A36" s="14" t="s">
        <v>1</v>
      </c>
      <c r="B36" s="15" t="s">
        <v>16</v>
      </c>
      <c r="C36" s="16">
        <v>5</v>
      </c>
      <c r="D36" s="17" t="s">
        <v>0</v>
      </c>
      <c r="E36" s="15">
        <v>80</v>
      </c>
      <c r="F36" s="15" t="str" cm="1">
        <f t="array" ref="F36">_xlfn.SWITCH(B36,
"Translation","pages",
"Editing","pages",
"Printing","copies",
"Video Production","videos",
"Photography","events",
"Website-Related Expenses","months",
"Publicity &amp; Outreach Expenses","events",
"")</f>
        <v>copies</v>
      </c>
      <c r="G36" s="17" t="s">
        <v>0</v>
      </c>
      <c r="H36" s="15">
        <v>1</v>
      </c>
      <c r="I36" s="15" t="str" cm="1">
        <f t="array" ref="I36">_xlfn.SWITCH(B36,
"Translation","publication",
"Editing","publication",
"Printing","times",
"Video Production","times",
"Photography","times",
"Website-Related Expenses","times",
"Publicity &amp; Outreach Expenses","times",
"")</f>
        <v>times</v>
      </c>
      <c r="J36" s="17" t="s">
        <v>41</v>
      </c>
      <c r="K36" s="18">
        <f t="shared" si="11"/>
        <v>400</v>
      </c>
      <c r="L36" s="18">
        <f t="shared" si="12"/>
        <v>0</v>
      </c>
      <c r="M36" s="18">
        <f t="shared" si="13"/>
        <v>400</v>
      </c>
      <c r="N36" s="19" t="s">
        <v>60</v>
      </c>
      <c r="O36" s="32" t="str" cm="1">
        <f t="array" ref="O36">IF(B36="","Delete unused rows before submission",
IF($N36&lt;&gt;"","",_xlfn.SWITCH(B36,
"Translation","←Enter material. Example: Symposium report",
"Editing","←Enter material. Example: Symposium report",
"Printing","←Enter material. Example: Symposium report",
"Video Production","←Enter video title. Example: Program report video",
"Photography","←Enter event name. Example: Lecture event",
"Website-Related Expenses","←Enter purpose. Example: Symposium promotion",
"Publicity &amp; Outreach Expenses","←Enter purpose. Example: Symposium promotion",
"")))</f>
        <v/>
      </c>
    </row>
    <row r="37" spans="1:15" s="4" customFormat="1" ht="24" customHeight="1" x14ac:dyDescent="0.25">
      <c r="A37" s="97" t="s">
        <v>65</v>
      </c>
      <c r="B37" s="111"/>
      <c r="C37" s="112"/>
      <c r="D37" s="44"/>
      <c r="E37" s="45"/>
      <c r="F37" s="45"/>
      <c r="G37" s="44"/>
      <c r="H37" s="45"/>
      <c r="I37" s="45"/>
      <c r="J37" s="44"/>
      <c r="K37" s="46">
        <f>SUM(K38)</f>
        <v>0</v>
      </c>
      <c r="L37" s="46">
        <f>SUM(L38)</f>
        <v>0</v>
      </c>
      <c r="M37" s="46">
        <f>SUM(M38)</f>
        <v>0</v>
      </c>
      <c r="N37" s="40"/>
      <c r="O37" s="41"/>
    </row>
    <row r="38" spans="1:15" s="4" customFormat="1" ht="15" customHeight="1" x14ac:dyDescent="0.25">
      <c r="A38" s="14" t="s">
        <v>39</v>
      </c>
      <c r="B38" s="21"/>
      <c r="C38" s="22"/>
      <c r="D38" s="17" t="s">
        <v>0</v>
      </c>
      <c r="E38" s="21"/>
      <c r="F38" s="21"/>
      <c r="G38" s="17" t="s">
        <v>0</v>
      </c>
      <c r="H38" s="21"/>
      <c r="I38" s="21"/>
      <c r="J38" s="17" t="s">
        <v>41</v>
      </c>
      <c r="K38" s="18">
        <f t="shared" ref="K38" si="14">IF(A38="JF", C38*E38*H38, 0)</f>
        <v>0</v>
      </c>
      <c r="L38" s="18">
        <f t="shared" ref="L38" si="15">IF(A38="Applicant", C38*E38*H38, 0)</f>
        <v>0</v>
      </c>
      <c r="M38" s="18">
        <f>SUM(K38,L38)</f>
        <v>0</v>
      </c>
      <c r="N38" s="23"/>
      <c r="O38" s="13"/>
    </row>
    <row r="39" spans="1:15" s="4" customFormat="1" ht="18" customHeight="1" x14ac:dyDescent="0.25">
      <c r="A39" s="78" t="s">
        <v>27</v>
      </c>
      <c r="B39" s="78"/>
      <c r="C39" s="48"/>
      <c r="D39" s="41"/>
      <c r="E39" s="47"/>
      <c r="F39" s="47"/>
      <c r="G39" s="41"/>
      <c r="H39" s="47"/>
      <c r="I39" s="47"/>
      <c r="J39" s="41"/>
      <c r="K39" s="43">
        <f>SUM(K9,K18,K28,K34,K37)</f>
        <v>32130</v>
      </c>
      <c r="L39" s="43">
        <f>SUM(L9,L18,L28,L34,L37)</f>
        <v>8000</v>
      </c>
      <c r="M39" s="43">
        <f>SUM(M9,M18,M28,M34,M37)</f>
        <v>33880</v>
      </c>
    </row>
    <row r="40" spans="1:15" s="4" customFormat="1" ht="18" customHeight="1" x14ac:dyDescent="0.25">
      <c r="A40" s="79" t="s">
        <v>28</v>
      </c>
      <c r="B40" s="79"/>
      <c r="C40" s="26"/>
      <c r="D40" s="27"/>
      <c r="E40" s="25"/>
      <c r="F40" s="25"/>
      <c r="G40" s="27"/>
      <c r="H40" s="25"/>
      <c r="I40" s="25"/>
      <c r="J40" s="27"/>
      <c r="K40" s="24">
        <f>K39*0.1</f>
        <v>3213</v>
      </c>
      <c r="L40" s="24">
        <f t="shared" ref="L40:M40" si="16">L39*0.1</f>
        <v>800</v>
      </c>
      <c r="M40" s="24">
        <f t="shared" si="16"/>
        <v>3388</v>
      </c>
    </row>
    <row r="41" spans="1:15" s="4" customFormat="1" ht="18" customHeight="1" x14ac:dyDescent="0.25">
      <c r="A41" s="80" t="s">
        <v>29</v>
      </c>
      <c r="B41" s="80"/>
      <c r="C41" s="50"/>
      <c r="D41" s="37"/>
      <c r="E41" s="49"/>
      <c r="F41" s="49"/>
      <c r="G41" s="37"/>
      <c r="H41" s="49"/>
      <c r="I41" s="49"/>
      <c r="J41" s="37"/>
      <c r="K41" s="51">
        <f>SUM(K39:K40)</f>
        <v>35343</v>
      </c>
      <c r="L41" s="51">
        <f>SUM(L39:L40)</f>
        <v>8800</v>
      </c>
      <c r="M41" s="51">
        <f>SUM(K41:L41)</f>
        <v>44143</v>
      </c>
    </row>
    <row r="42" spans="1:15" s="4" customFormat="1" ht="31.5" customHeight="1" x14ac:dyDescent="0.25">
      <c r="A42" s="89" t="s">
        <v>30</v>
      </c>
      <c r="B42" s="89"/>
      <c r="C42" s="89"/>
      <c r="D42" s="89"/>
      <c r="E42" s="89"/>
      <c r="F42" s="89"/>
      <c r="G42" s="89"/>
      <c r="H42" s="89"/>
      <c r="I42" s="89"/>
      <c r="J42" s="9"/>
      <c r="K42" s="35" t="s">
        <v>42</v>
      </c>
    </row>
    <row r="43" spans="1:15" s="4" customFormat="1" ht="15" customHeight="1" x14ac:dyDescent="0.25">
      <c r="A43" s="9" t="s">
        <v>43</v>
      </c>
      <c r="B43" s="9"/>
      <c r="C43" s="10"/>
      <c r="D43" s="11"/>
      <c r="E43" s="9"/>
      <c r="F43" s="11"/>
      <c r="G43" s="9"/>
      <c r="H43" s="11"/>
      <c r="I43" s="9"/>
      <c r="J43" s="9"/>
      <c r="K43" s="28">
        <f>K41*0.2</f>
        <v>7068.6</v>
      </c>
    </row>
    <row r="44" spans="1:15" s="4" customFormat="1" ht="15" customHeight="1" x14ac:dyDescent="0.3">
      <c r="A44" s="29" t="s">
        <v>31</v>
      </c>
      <c r="B44" s="9"/>
      <c r="C44" s="10"/>
      <c r="D44" s="11"/>
      <c r="E44" s="9"/>
      <c r="F44" s="11"/>
      <c r="G44" s="9"/>
      <c r="H44" s="11"/>
      <c r="I44" s="9"/>
      <c r="J44" s="9"/>
      <c r="K44" s="9"/>
    </row>
    <row r="45" spans="1:15" s="4" customFormat="1" ht="18" customHeight="1" x14ac:dyDescent="0.25">
      <c r="A45" s="52" t="s">
        <v>66</v>
      </c>
      <c r="B45" s="53"/>
      <c r="C45" s="54"/>
      <c r="D45" s="55"/>
      <c r="E45" s="53"/>
      <c r="F45" s="55"/>
      <c r="G45" s="53"/>
      <c r="H45" s="55"/>
      <c r="I45" s="53"/>
      <c r="J45" s="53"/>
      <c r="K45" s="56">
        <f>K41</f>
        <v>35343</v>
      </c>
    </row>
    <row r="46" spans="1:15" s="4" customFormat="1" ht="18" customHeight="1" x14ac:dyDescent="0.25">
      <c r="A46" s="52" t="s">
        <v>67</v>
      </c>
      <c r="B46" s="53"/>
      <c r="C46" s="54"/>
      <c r="D46" s="55"/>
      <c r="E46" s="53"/>
      <c r="F46" s="55"/>
      <c r="G46" s="53"/>
      <c r="H46" s="55"/>
      <c r="I46" s="53"/>
      <c r="J46" s="53"/>
      <c r="K46" s="74">
        <f>K47+K48+K51</f>
        <v>8800</v>
      </c>
    </row>
    <row r="47" spans="1:15" s="4" customFormat="1" ht="18" customHeight="1" x14ac:dyDescent="0.25">
      <c r="A47" s="52" t="s">
        <v>32</v>
      </c>
      <c r="B47" s="53"/>
      <c r="C47" s="54"/>
      <c r="D47" s="55"/>
      <c r="E47" s="53"/>
      <c r="F47" s="55"/>
      <c r="G47" s="53"/>
      <c r="H47" s="55"/>
      <c r="I47" s="53"/>
      <c r="J47" s="53"/>
      <c r="K47" s="56">
        <v>8800</v>
      </c>
    </row>
    <row r="48" spans="1:15" s="4" customFormat="1" ht="18" customHeight="1" x14ac:dyDescent="0.25">
      <c r="A48" s="57" t="s">
        <v>33</v>
      </c>
      <c r="B48" s="58"/>
      <c r="C48" s="59"/>
      <c r="D48" s="60"/>
      <c r="E48" s="58"/>
      <c r="F48" s="60"/>
      <c r="G48" s="58"/>
      <c r="H48" s="60"/>
      <c r="I48" s="58"/>
      <c r="J48" s="58"/>
      <c r="K48" s="61">
        <v>0</v>
      </c>
    </row>
    <row r="49" spans="1:11" s="4" customFormat="1" ht="18" customHeight="1" x14ac:dyDescent="0.25">
      <c r="A49" s="62"/>
      <c r="B49" s="90"/>
      <c r="C49" s="90"/>
      <c r="D49" s="90"/>
      <c r="E49" s="90"/>
      <c r="F49" s="90"/>
      <c r="G49" s="90"/>
      <c r="H49" s="90"/>
      <c r="I49" s="90"/>
      <c r="J49" s="90"/>
      <c r="K49" s="63"/>
    </row>
    <row r="50" spans="1:11" s="4" customFormat="1" ht="18" customHeight="1" x14ac:dyDescent="0.25">
      <c r="A50" s="64"/>
      <c r="B50" s="91" t="s">
        <v>44</v>
      </c>
      <c r="C50" s="91"/>
      <c r="D50" s="91"/>
      <c r="E50" s="91"/>
      <c r="F50" s="91"/>
      <c r="G50" s="91"/>
      <c r="H50" s="91"/>
      <c r="I50" s="91"/>
      <c r="J50" s="91"/>
      <c r="K50" s="65"/>
    </row>
    <row r="51" spans="1:11" s="4" customFormat="1" ht="18" customHeight="1" x14ac:dyDescent="0.25">
      <c r="A51" s="52" t="s">
        <v>68</v>
      </c>
      <c r="B51" s="53"/>
      <c r="C51" s="54"/>
      <c r="D51" s="55"/>
      <c r="E51" s="53"/>
      <c r="F51" s="55"/>
      <c r="G51" s="53"/>
      <c r="H51" s="55"/>
      <c r="I51" s="53"/>
      <c r="J51" s="53"/>
      <c r="K51" s="56">
        <v>0</v>
      </c>
    </row>
    <row r="52" spans="1:11" s="4" customFormat="1" ht="18" customHeight="1" x14ac:dyDescent="0.25">
      <c r="A52" s="76" t="s">
        <v>34</v>
      </c>
      <c r="B52" s="77"/>
      <c r="C52" s="67"/>
      <c r="D52" s="39"/>
      <c r="E52" s="66"/>
      <c r="F52" s="39"/>
      <c r="G52" s="66"/>
      <c r="H52" s="39"/>
      <c r="I52" s="68"/>
      <c r="J52" s="68"/>
      <c r="K52" s="69">
        <f>K45+K46</f>
        <v>44143</v>
      </c>
    </row>
  </sheetData>
  <mergeCells count="24">
    <mergeCell ref="A52:B52"/>
    <mergeCell ref="A1:N1"/>
    <mergeCell ref="A2:N2"/>
    <mergeCell ref="A3:N3"/>
    <mergeCell ref="A4:N4"/>
    <mergeCell ref="A39:B39"/>
    <mergeCell ref="A40:B40"/>
    <mergeCell ref="A41:B41"/>
    <mergeCell ref="A42:I42"/>
    <mergeCell ref="B49:J49"/>
    <mergeCell ref="B50:J50"/>
    <mergeCell ref="A7:J7"/>
    <mergeCell ref="M7:M8"/>
    <mergeCell ref="A28:C28"/>
    <mergeCell ref="A34:C34"/>
    <mergeCell ref="A37:C37"/>
    <mergeCell ref="A8:B8"/>
    <mergeCell ref="A9:C9"/>
    <mergeCell ref="A18:C18"/>
    <mergeCell ref="N7:N8"/>
    <mergeCell ref="O7:O8"/>
    <mergeCell ref="D8:J8"/>
    <mergeCell ref="K7:K8"/>
    <mergeCell ref="L7:L8"/>
  </mergeCells>
  <phoneticPr fontId="5"/>
  <conditionalFormatting sqref="A10:A17">
    <cfRule type="containsText" dxfId="7" priority="8" operator="containsText" text="Select who will cover the cost">
      <formula>NOT(ISERROR(SEARCH("Select who will cover the cost",A10)))</formula>
    </cfRule>
  </conditionalFormatting>
  <conditionalFormatting sqref="A19:A27">
    <cfRule type="containsText" dxfId="6" priority="12" operator="containsText" text="Select who will cover the cost">
      <formula>NOT(ISERROR(SEARCH("Select who will cover the cost",A19)))</formula>
    </cfRule>
  </conditionalFormatting>
  <conditionalFormatting sqref="A29:A33">
    <cfRule type="containsText" dxfId="5" priority="11" operator="containsText" text="Select who will cover the cost">
      <formula>NOT(ISERROR(SEARCH("Select who will cover the cost",A29)))</formula>
    </cfRule>
  </conditionalFormatting>
  <conditionalFormatting sqref="A35:A36">
    <cfRule type="containsText" dxfId="4" priority="10" operator="containsText" text="Select who will cover the cost">
      <formula>NOT(ISERROR(SEARCH("Select who will cover the cost",A35)))</formula>
    </cfRule>
  </conditionalFormatting>
  <conditionalFormatting sqref="A38">
    <cfRule type="containsText" dxfId="3" priority="9" operator="containsText" text="Select who will cover the cost">
      <formula>NOT(ISERROR(SEARCH("Select who will cover the cost",A38)))</formula>
    </cfRule>
  </conditionalFormatting>
  <conditionalFormatting sqref="N10:N17 N19:N27 N29:N33 N35:N36">
    <cfRule type="expression" dxfId="2" priority="15">
      <formula>AND($B10&lt;&gt;"",$N10="")</formula>
    </cfRule>
  </conditionalFormatting>
  <conditionalFormatting sqref="O10:O17 O19:O27 O29:O33 O35:O36 O38">
    <cfRule type="containsText" dxfId="1" priority="16" operator="containsText" text="Select who will cover the cost">
      <formula>NOT(ISERROR(SEARCH("Select who will cover the cost",O10)))</formula>
    </cfRule>
    <cfRule type="notContainsBlanks" dxfId="0" priority="17">
      <formula>LEN(TRIM(O10))&gt;0</formula>
    </cfRule>
  </conditionalFormatting>
  <dataValidations count="6">
    <dataValidation type="list" allowBlank="1" showInputMessage="1" sqref="B35:B36" xr:uid="{92475D5F-E1B5-4288-A662-7D4A3AA82F1A}">
      <formula1>"Translation, Editing, Printing, Video Production, Photography, Website-Related Expenses, Publicity &amp; Outreach Expenses"</formula1>
    </dataValidation>
    <dataValidation type="list" allowBlank="1" showInputMessage="1" sqref="B29:B33" xr:uid="{98EDFE6F-D54B-4DA9-B53E-D622536BB258}">
      <formula1>"Venue Rental, Equipment Rental, Administrative Expenses, Registration Fee, Refreshments, Meeting Lunch, Reception"</formula1>
    </dataValidation>
    <dataValidation type="list" allowBlank="1" showInputMessage="1" sqref="B19:B27" xr:uid="{42E6D234-D869-4644-BE22-73D1C9D46ABB}">
      <formula1>"International Airfare, Domestic Travel (Intercity), Local Transportation, Vehicle Rental, Accommodation, Meals"</formula1>
    </dataValidation>
    <dataValidation type="list" allowBlank="1" showInputMessage="1" showErrorMessage="1" sqref="A35:A36 A29:A33 A19:A27 A10:A17" xr:uid="{13F8A263-182A-4FA5-ACF9-75E63F6C31A5}">
      <formula1>"Select who will cover the cost, JF, Applicant"</formula1>
    </dataValidation>
    <dataValidation type="list" allowBlank="1" showInputMessage="1" sqref="B10:B17" xr:uid="{B57D255D-C59B-42E1-8F14-2F26C130F04B}">
      <formula1>"Project Collaborator Honorarium, Project Staff Honorarium, Lecture Honorarium, Meeting Participation Honorarium, Interpretation Honorarium, Writing Honorarium"</formula1>
    </dataValidation>
    <dataValidation type="list" allowBlank="1" showInputMessage="1" showErrorMessage="1" sqref="A38" xr:uid="{0C17C9EA-0D10-49FE-A66D-323FA628CC28}">
      <formula1>"Select who will cover the cost, Applicant"</formula1>
    </dataValidation>
  </dataValidations>
  <pageMargins left="0.70866141732283472" right="0.70866141732283472" top="0.74803149606299213" bottom="0.74803149606299213" header="0.31496062992125984" footer="0.31496062992125984"/>
  <pageSetup paperSize="8" scale="64" orientation="landscape" r:id="rId1"/>
  <headerFooter>
    <oddHeader>&amp;L&amp;"ＭＳ Ｐゴシック,太字"&amp;12Grant Program: Japan-U.S. Global Partnership Budget Form (GP-GP 2027)</oddHeader>
  </headerFooter>
  <drawing r:id="rId2"/>
  <legacyDrawing r:id="rId3"/>
  <oleObjects>
    <mc:AlternateContent xmlns:mc="http://schemas.openxmlformats.org/markup-compatibility/2006">
      <mc:Choice Requires="x14">
        <oleObject progId="Document" shapeId="4099" r:id="rId4">
          <objectPr defaultSize="0" r:id="rId5">
            <anchor moveWithCells="1">
              <from>
                <xdr:col>15</xdr:col>
                <xdr:colOff>266700</xdr:colOff>
                <xdr:row>5</xdr:row>
                <xdr:rowOff>209550</xdr:rowOff>
              </from>
              <to>
                <xdr:col>24</xdr:col>
                <xdr:colOff>152400</xdr:colOff>
                <xdr:row>29</xdr:row>
                <xdr:rowOff>123825</xdr:rowOff>
              </to>
            </anchor>
          </objectPr>
        </oleObject>
      </mc:Choice>
      <mc:Fallback>
        <oleObject progId="Document" shapeId="409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CF9876EFB34EA419BC3E50D76A4C65D" ma:contentTypeVersion="15" ma:contentTypeDescription="新しいドキュメントを作成します。" ma:contentTypeScope="" ma:versionID="15924fe669d010dd8a2b87d7d2a44339">
  <xsd:schema xmlns:xsd="http://www.w3.org/2001/XMLSchema" xmlns:xs="http://www.w3.org/2001/XMLSchema" xmlns:p="http://schemas.microsoft.com/office/2006/metadata/properties" xmlns:ns2="dd831380-f772-4d0a-86be-ca519d40c5a8" xmlns:ns3="0819607e-597c-465d-b510-6c192941b24b" targetNamespace="http://schemas.microsoft.com/office/2006/metadata/properties" ma:root="true" ma:fieldsID="6e645f3d4880d259340d0afb10db8d94" ns2:_="" ns3:_="">
    <xsd:import namespace="dd831380-f772-4d0a-86be-ca519d40c5a8"/>
    <xsd:import namespace="0819607e-597c-465d-b510-6c192941b24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97e03b7-ab62-493d-b7fc-2dd9c5219637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9607e-597c-465d-b510-6c192941b2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>小島　寛之</DisplayName>
        <AccountId>69</AccountId>
        <AccountType/>
      </UserInfo>
      <UserInfo>
        <DisplayName>小池　若雄</DisplayName>
        <AccountId>572</AccountId>
        <AccountType/>
      </UserInfo>
      <UserInfo>
        <DisplayName>竹口　春菜</DisplayName>
        <AccountId>63</AccountId>
        <AccountType/>
      </UserInfo>
      <UserInfo>
        <DisplayName>原田　栄理奈</DisplayName>
        <AccountId>104</AccountId>
        <AccountType/>
      </UserInfo>
      <UserInfo>
        <DisplayName>瀧田　あゆみ</DisplayName>
        <AccountId>70</AccountId>
        <AccountType/>
      </UserInfo>
      <UserInfo>
        <DisplayName>岩永　絵美</DisplayName>
        <AccountId>89</AccountId>
        <AccountType/>
      </UserInfo>
      <UserInfo>
        <DisplayName>大木　滉平</DisplayName>
        <AccountId>74</AccountId>
        <AccountType/>
      </UserInfo>
      <UserInfo>
        <DisplayName>菅波　仁子</DisplayName>
        <AccountId>5068</AccountId>
        <AccountType/>
      </UserInfo>
      <UserInfo>
        <DisplayName>櫻井　真理子</DisplayName>
        <AccountId>91</AccountId>
        <AccountType/>
      </UserInfo>
      <UserInfo>
        <DisplayName>清水　春衣</DisplayName>
        <AccountId>5799</AccountId>
        <AccountType/>
      </UserInfo>
    </SharedWithUsers>
    <TaxCatchAll xmlns="dd831380-f772-4d0a-86be-ca519d40c5a8" xsi:nil="true"/>
    <lcf76f155ced4ddcb4097134ff3c332f xmlns="0819607e-597c-465d-b510-6c192941b2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C32936-3E0A-4175-A468-955893F406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736FEE-3603-4E2D-BFF5-8ADC6E459C00}"/>
</file>

<file path=customXml/itemProps3.xml><?xml version="1.0" encoding="utf-8"?>
<ds:datastoreItem xmlns:ds="http://schemas.openxmlformats.org/officeDocument/2006/customXml" ds:itemID="{6FBDD47A-540B-4CDA-A7DD-19A282CC8784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dd831380-f772-4d0a-86be-ca519d40c5a8"/>
    <ds:schemaRef ds:uri="531b34ef-08fd-47d0-87fd-562c06f4ac58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Budget Sheet</vt:lpstr>
      <vt:lpstr>【example】Budget Sheet</vt:lpstr>
      <vt:lpstr>'【example】Budget Sheet'!Print_Area</vt:lpstr>
      <vt:lpstr>'Budget Sheet'!Print_Area</vt:lpstr>
      <vt:lpstr>'Budget Sheet'!Print_Titles</vt:lpstr>
    </vt:vector>
  </TitlesOfParts>
  <Manager/>
  <Company>国際交流基金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平岩</dc:creator>
  <cp:keywords/>
  <dc:description/>
  <cp:lastModifiedBy>佐藤　洋介</cp:lastModifiedBy>
  <cp:revision/>
  <cp:lastPrinted>2026-09-14T09:47:09Z</cp:lastPrinted>
  <dcterms:created xsi:type="dcterms:W3CDTF">2009-10-13T07:38:17Z</dcterms:created>
  <dcterms:modified xsi:type="dcterms:W3CDTF">2026-09-14T09:47:23Z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133200</vt:r8>
  </property>
  <property fmtid="{D5CDD505-2E9C-101B-9397-08002B2CF9AE}" pid="3" name="ContentTypeId">
    <vt:lpwstr>0x0101004CF9876EFB34EA419BC3E50D76A4C65D</vt:lpwstr>
  </property>
  <property fmtid="{D5CDD505-2E9C-101B-9397-08002B2CF9AE}" pid="4" name="MediaServiceImageTags">
    <vt:lpwstr/>
  </property>
</Properties>
</file>